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на тепловую энергию" sheetId="1" r:id="rId1"/>
    <sheet name="тариф на теплоноситель" sheetId="2" r:id="rId2"/>
    <sheet name="тариф на горячую воду" sheetId="3" r:id="rId3"/>
  </sheets>
  <definedNames/>
  <calcPr fullCalcOnLoad="1"/>
</workbook>
</file>

<file path=xl/sharedStrings.xml><?xml version="1.0" encoding="utf-8"?>
<sst xmlns="http://schemas.openxmlformats.org/spreadsheetml/2006/main" count="351" uniqueCount="96">
  <si>
    <t>№ п/п</t>
  </si>
  <si>
    <t>Информация подлежащая раскрытию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</si>
  <si>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</si>
  <si>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</si>
  <si>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</si>
  <si>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Инвестиционной программы - нет</t>
  </si>
  <si>
    <t>2.</t>
  </si>
  <si>
    <t>Метод регулирования</t>
  </si>
  <si>
    <t>с 01.01.2015  по  31.12.2015</t>
  </si>
  <si>
    <t>метод экономически обоснованных тарифов</t>
  </si>
  <si>
    <t>3.</t>
  </si>
  <si>
    <t>Расчетная величина цен (тарифов)</t>
  </si>
  <si>
    <t>4.</t>
  </si>
  <si>
    <t>Срок действия цен (тарифов)</t>
  </si>
  <si>
    <t>5.</t>
  </si>
  <si>
    <t>Необходимая валовая выручка на соответствующий период регулирования, тыс.руб.</t>
  </si>
  <si>
    <t>6.</t>
  </si>
  <si>
    <t>Годовой объем полезного отпуска тепловой энергии,тыс.Гкал.</t>
  </si>
  <si>
    <t>7.</t>
  </si>
  <si>
    <t>Размер экономически обоснованных расходов, не учтенных при регулировании тарифов в предыдущий период регулирования ( при их наличии), определенном в соотвествии с законодательством Российской Федерации, тус.руб.</t>
  </si>
  <si>
    <t>8.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</si>
  <si>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</t>
  </si>
  <si>
    <t>8.1.</t>
  </si>
  <si>
    <t>8.2.</t>
  </si>
  <si>
    <t>8.3.</t>
  </si>
  <si>
    <t>Сведения о правовых актах, регламентирующих правила закупки (положение о закупках) в регулируемой организации</t>
  </si>
  <si>
    <t xml:space="preserve">Сведения о месте размещения положения о закупках регулируемой организации </t>
  </si>
  <si>
    <t>Сведения о планировании закупочных процедур и результатах их проведения</t>
  </si>
  <si>
    <t>Предложение об установлении цен (тарифов) в сфере теплоснабжения.</t>
  </si>
  <si>
    <t>МУП "ШТЭС"</t>
  </si>
  <si>
    <t>Наименование организации</t>
  </si>
  <si>
    <t>Юридический адрес</t>
  </si>
  <si>
    <t>662710 Красноярский край, п. Шушенское, ул.Пионерская 14</t>
  </si>
  <si>
    <t>Ф.И.О. руководителя</t>
  </si>
  <si>
    <t>Щербаков Андрей Петрович</t>
  </si>
  <si>
    <t>Ф.И.О.главного бухгалтерав</t>
  </si>
  <si>
    <t>Шевелева Лариса Владимировна</t>
  </si>
  <si>
    <t>Ф.И.О.и должность лица, отвественного за заполнение формы</t>
  </si>
  <si>
    <t>Золотухина Любовь Владимировна                           Начальник ПЭО</t>
  </si>
  <si>
    <t>Контактный телефон</t>
  </si>
  <si>
    <t>8-(391-39)-3-44-79</t>
  </si>
  <si>
    <t>ИНН</t>
  </si>
  <si>
    <t>КПП</t>
  </si>
  <si>
    <t>ОГРН</t>
  </si>
  <si>
    <t>плановый 2015 год</t>
  </si>
  <si>
    <t>Тариф</t>
  </si>
  <si>
    <t>на тепловую энергию</t>
  </si>
  <si>
    <t>п.Шушенское</t>
  </si>
  <si>
    <t>Каптыревский СДК</t>
  </si>
  <si>
    <t>с 01.01.2015  по  31.12.2016</t>
  </si>
  <si>
    <t>с 01.01.2015  по  31.12.2017</t>
  </si>
  <si>
    <t>с 01.01.2015  по  31.12.2018</t>
  </si>
  <si>
    <t>с 01.01.2015  по  31.12.2019</t>
  </si>
  <si>
    <t>с 01.01.2015  по  31.12.2020</t>
  </si>
  <si>
    <t>с 01.01.2015  по  31.12.2021</t>
  </si>
  <si>
    <t>с 01.01.2015  по  31.12.2022</t>
  </si>
  <si>
    <t>с 01.01.2015  по  31.12.2023</t>
  </si>
  <si>
    <t>с 01.01.2015  по  31.12.2024</t>
  </si>
  <si>
    <t>с 01.01.2015  по  31.12.2025</t>
  </si>
  <si>
    <t>с 01.01.2015  по  31.12.2026</t>
  </si>
  <si>
    <t>с 01.01.2015  по  31.12.2027</t>
  </si>
  <si>
    <t>с 01.01.2015  по  31.12.2028</t>
  </si>
  <si>
    <t>с 01.01.2015  по  31.12.2029</t>
  </si>
  <si>
    <t>с 01.01.2015  по  31.12.2030</t>
  </si>
  <si>
    <t>п.Зарничный</t>
  </si>
  <si>
    <t>Шунеры СДК</t>
  </si>
  <si>
    <t>Шунеры школа</t>
  </si>
  <si>
    <t>с.Алтан</t>
  </si>
  <si>
    <t>ЦК с.Каптырево</t>
  </si>
  <si>
    <t>Казанцево школа</t>
  </si>
  <si>
    <t>Казанцево СДК</t>
  </si>
  <si>
    <t>ЦК с.Синеборск</t>
  </si>
  <si>
    <t>ЦК с.Субботино</t>
  </si>
  <si>
    <t>Иджа</t>
  </si>
  <si>
    <t>Ленск</t>
  </si>
  <si>
    <t>Сизая больница</t>
  </si>
  <si>
    <t>Сизая СДК</t>
  </si>
  <si>
    <t>Сизая школа</t>
  </si>
  <si>
    <t>теплоноситель</t>
  </si>
  <si>
    <t>Размер экономически обоснованных расходов, не учтенных при регулировании тарифов в предыдущий период регулирования ( при их наличии), определенном в соотвествии с законодательством Российской Федерации,         тыс.руб.</t>
  </si>
  <si>
    <t>Копия утвержденной в установленном порядке инвестиционной программы (проект инвестиционной программы)</t>
  </si>
  <si>
    <t>Информация о предложении регулируемой организации об установлении тарифов на теплоноситель на очередной период регулирования</t>
  </si>
  <si>
    <t>Информация, подлежит раскрытию в соотвествии со Стандартами раскрытия информации теплоснабжающими организациями, утвержденными постановление Правительства Российской Федерации от 5 июля 2013 года № 570.</t>
  </si>
  <si>
    <t>Годовой объем полезного отпуска  теплоносителя, тыс.м.куб.</t>
  </si>
  <si>
    <t>Теплоноситель</t>
  </si>
  <si>
    <t>в горячей воде</t>
  </si>
  <si>
    <t>ХВО</t>
  </si>
  <si>
    <t>Расчетная величина цен (тарифов)    руб./куб.м.</t>
  </si>
  <si>
    <t>компонент на теплоноситель, руб./куб.м.</t>
  </si>
  <si>
    <t>компонент на тепловую энергию , руб./Гкал.</t>
  </si>
  <si>
    <t>горячая вода</t>
  </si>
  <si>
    <t>Информация о предложении регулируемой организации об установлении тарифов на горячую воду на очередной период регулирования</t>
  </si>
  <si>
    <t>Период   регулирования</t>
  </si>
  <si>
    <t>Период    регулирования</t>
  </si>
  <si>
    <t>www.zakupki.qov.ru  www.shtes.ru</t>
  </si>
  <si>
    <t>Информация, подлежит раскрытию в соотвествии со Стандартами раскрытия информации ,утвержденными постановление Правительства Российской Федерации от 17.01.2013 года № 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</si>
</sst>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"/>
  </numFmts>
  <fonts count="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/>
    </xf>
    <xf numFmtId="18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wrapText="1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 wrapText="1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7" fillId="0" borderId="1" xfId="15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qov.ru/" TargetMode="External" /><Relationship Id="rId2" Type="http://schemas.openxmlformats.org/officeDocument/2006/relationships/hyperlink" Target="http://www.zakupki.qov.ru/" TargetMode="External" /><Relationship Id="rId3" Type="http://schemas.openxmlformats.org/officeDocument/2006/relationships/hyperlink" Target="http://www.zakupki.qov.ru/" TargetMode="External" /><Relationship Id="rId4" Type="http://schemas.openxmlformats.org/officeDocument/2006/relationships/hyperlink" Target="http://www.zakupki.qov.ru/" TargetMode="External" /><Relationship Id="rId5" Type="http://schemas.openxmlformats.org/officeDocument/2006/relationships/hyperlink" Target="http://www.zakupki.qov.ru/" TargetMode="External" /><Relationship Id="rId6" Type="http://schemas.openxmlformats.org/officeDocument/2006/relationships/hyperlink" Target="http://www.zakupki.qov.ru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qov.ru/" TargetMode="External" /><Relationship Id="rId2" Type="http://schemas.openxmlformats.org/officeDocument/2006/relationships/hyperlink" Target="http://www.zakupki.qov.ru/" TargetMode="External" /><Relationship Id="rId3" Type="http://schemas.openxmlformats.org/officeDocument/2006/relationships/hyperlink" Target="http://www.zakupki.qov.ru/" TargetMode="External" /><Relationship Id="rId4" Type="http://schemas.openxmlformats.org/officeDocument/2006/relationships/hyperlink" Target="http://www.zakupki.qov.ru/" TargetMode="External" /><Relationship Id="rId5" Type="http://schemas.openxmlformats.org/officeDocument/2006/relationships/hyperlink" Target="http://www.zakupki.qov.ru/" TargetMode="External" /><Relationship Id="rId6" Type="http://schemas.openxmlformats.org/officeDocument/2006/relationships/hyperlink" Target="http://www.zakupki.qov.ru/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qov.ru/" TargetMode="External" /><Relationship Id="rId2" Type="http://schemas.openxmlformats.org/officeDocument/2006/relationships/hyperlink" Target="http://www.zakupki.qov.ru/" TargetMode="External" /><Relationship Id="rId3" Type="http://schemas.openxmlformats.org/officeDocument/2006/relationships/hyperlink" Target="http://www.zakupki.qov.ru/" TargetMode="External" /><Relationship Id="rId4" Type="http://schemas.openxmlformats.org/officeDocument/2006/relationships/hyperlink" Target="http://www.zakupki.qov.ru/" TargetMode="External" /><Relationship Id="rId5" Type="http://schemas.openxmlformats.org/officeDocument/2006/relationships/hyperlink" Target="http://www.zakupki.qov.ru/" TargetMode="External" /><Relationship Id="rId6" Type="http://schemas.openxmlformats.org/officeDocument/2006/relationships/hyperlink" Target="http://www.zakupki.qov.ru/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A27" sqref="A27:IV29"/>
    </sheetView>
  </sheetViews>
  <sheetFormatPr defaultColWidth="9.140625" defaultRowHeight="12.75"/>
  <cols>
    <col min="1" max="1" width="6.57421875" style="3" customWidth="1"/>
    <col min="2" max="2" width="53.421875" style="0" customWidth="1"/>
    <col min="3" max="3" width="16.140625" style="3" customWidth="1"/>
    <col min="4" max="4" width="15.00390625" style="0" customWidth="1"/>
    <col min="5" max="18" width="15.8515625" style="0" customWidth="1"/>
  </cols>
  <sheetData>
    <row r="1" spans="1:3" ht="12.75">
      <c r="A1" s="41" t="s">
        <v>28</v>
      </c>
      <c r="B1" s="42"/>
      <c r="C1" s="42"/>
    </row>
    <row r="2" spans="1:3" ht="12.75">
      <c r="A2" s="10"/>
      <c r="B2" s="11"/>
      <c r="C2" s="11"/>
    </row>
    <row r="3" spans="1:4" s="17" customFormat="1" ht="11.25">
      <c r="A3" s="39" t="s">
        <v>30</v>
      </c>
      <c r="B3" s="39"/>
      <c r="C3" s="37" t="s">
        <v>29</v>
      </c>
      <c r="D3" s="38"/>
    </row>
    <row r="4" spans="1:4" s="17" customFormat="1" ht="26.25" customHeight="1">
      <c r="A4" s="39" t="s">
        <v>31</v>
      </c>
      <c r="B4" s="39"/>
      <c r="C4" s="37" t="s">
        <v>32</v>
      </c>
      <c r="D4" s="38"/>
    </row>
    <row r="5" spans="1:4" s="17" customFormat="1" ht="11.25">
      <c r="A5" s="39" t="s">
        <v>33</v>
      </c>
      <c r="B5" s="39"/>
      <c r="C5" s="37" t="s">
        <v>34</v>
      </c>
      <c r="D5" s="38"/>
    </row>
    <row r="6" spans="1:4" s="17" customFormat="1" ht="11.25">
      <c r="A6" s="39" t="s">
        <v>35</v>
      </c>
      <c r="B6" s="39"/>
      <c r="C6" s="37" t="s">
        <v>36</v>
      </c>
      <c r="D6" s="38"/>
    </row>
    <row r="7" spans="1:4" s="17" customFormat="1" ht="20.25" customHeight="1">
      <c r="A7" s="39" t="s">
        <v>37</v>
      </c>
      <c r="B7" s="39"/>
      <c r="C7" s="37" t="s">
        <v>38</v>
      </c>
      <c r="D7" s="38"/>
    </row>
    <row r="8" spans="1:3" s="17" customFormat="1" ht="11.25">
      <c r="A8" s="39" t="s">
        <v>39</v>
      </c>
      <c r="B8" s="39"/>
      <c r="C8" s="16" t="s">
        <v>40</v>
      </c>
    </row>
    <row r="9" spans="1:3" s="17" customFormat="1" ht="11.25">
      <c r="A9" s="39" t="s">
        <v>41</v>
      </c>
      <c r="B9" s="39"/>
      <c r="C9" s="18">
        <v>2442000890</v>
      </c>
    </row>
    <row r="10" spans="1:3" s="17" customFormat="1" ht="11.25">
      <c r="A10" s="39" t="s">
        <v>42</v>
      </c>
      <c r="B10" s="39"/>
      <c r="C10" s="18">
        <v>244201001</v>
      </c>
    </row>
    <row r="11" spans="1:3" s="17" customFormat="1" ht="11.25">
      <c r="A11" s="39" t="s">
        <v>43</v>
      </c>
      <c r="B11" s="39"/>
      <c r="C11" s="19">
        <v>1022401128683</v>
      </c>
    </row>
    <row r="12" spans="1:4" ht="12.75">
      <c r="A12" s="40" t="s">
        <v>92</v>
      </c>
      <c r="B12" s="40"/>
      <c r="C12" s="31" t="s">
        <v>44</v>
      </c>
      <c r="D12" s="32"/>
    </row>
    <row r="13" spans="1:4" ht="12.75">
      <c r="A13" s="40" t="s">
        <v>45</v>
      </c>
      <c r="B13" s="40"/>
      <c r="C13" s="31" t="s">
        <v>46</v>
      </c>
      <c r="D13" s="32"/>
    </row>
    <row r="16" spans="1:18" s="3" customFormat="1" ht="25.5">
      <c r="A16" s="1" t="s">
        <v>0</v>
      </c>
      <c r="B16" s="2" t="s">
        <v>1</v>
      </c>
      <c r="C16" s="30" t="s">
        <v>47</v>
      </c>
      <c r="D16" s="30" t="s">
        <v>48</v>
      </c>
      <c r="E16" s="30" t="s">
        <v>64</v>
      </c>
      <c r="F16" s="30" t="s">
        <v>65</v>
      </c>
      <c r="G16" s="30" t="s">
        <v>66</v>
      </c>
      <c r="H16" s="30" t="s">
        <v>67</v>
      </c>
      <c r="I16" s="30" t="s">
        <v>68</v>
      </c>
      <c r="J16" s="30" t="s">
        <v>69</v>
      </c>
      <c r="K16" s="30" t="s">
        <v>70</v>
      </c>
      <c r="L16" s="30" t="s">
        <v>71</v>
      </c>
      <c r="M16" s="30" t="s">
        <v>72</v>
      </c>
      <c r="N16" s="30" t="s">
        <v>73</v>
      </c>
      <c r="O16" s="30" t="s">
        <v>74</v>
      </c>
      <c r="P16" s="30" t="s">
        <v>75</v>
      </c>
      <c r="Q16" s="30" t="s">
        <v>76</v>
      </c>
      <c r="R16" s="30" t="s">
        <v>77</v>
      </c>
    </row>
    <row r="17" spans="1:18" ht="12.75">
      <c r="A17" s="1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  <c r="Q17" s="2">
        <v>17</v>
      </c>
      <c r="R17" s="2">
        <v>18</v>
      </c>
    </row>
    <row r="18" spans="1:18" ht="36">
      <c r="A18" s="8" t="s">
        <v>2</v>
      </c>
      <c r="B18" s="6" t="s">
        <v>3</v>
      </c>
      <c r="C18" s="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36">
      <c r="A19" s="4" t="s">
        <v>4</v>
      </c>
      <c r="B19" s="5" t="s">
        <v>80</v>
      </c>
      <c r="C19" s="15" t="s">
        <v>5</v>
      </c>
      <c r="D19" s="15" t="s">
        <v>5</v>
      </c>
      <c r="E19" s="15" t="s">
        <v>5</v>
      </c>
      <c r="F19" s="15" t="s">
        <v>5</v>
      </c>
      <c r="G19" s="15" t="s">
        <v>5</v>
      </c>
      <c r="H19" s="15" t="s">
        <v>5</v>
      </c>
      <c r="I19" s="15" t="s">
        <v>5</v>
      </c>
      <c r="J19" s="15" t="s">
        <v>5</v>
      </c>
      <c r="K19" s="15" t="s">
        <v>5</v>
      </c>
      <c r="L19" s="15" t="s">
        <v>5</v>
      </c>
      <c r="M19" s="15" t="s">
        <v>5</v>
      </c>
      <c r="N19" s="15" t="s">
        <v>5</v>
      </c>
      <c r="O19" s="15" t="s">
        <v>5</v>
      </c>
      <c r="P19" s="15" t="s">
        <v>5</v>
      </c>
      <c r="Q19" s="15" t="s">
        <v>5</v>
      </c>
      <c r="R19" s="15" t="s">
        <v>5</v>
      </c>
    </row>
    <row r="20" spans="1:18" ht="45">
      <c r="A20" s="8" t="s">
        <v>6</v>
      </c>
      <c r="B20" s="9" t="s">
        <v>7</v>
      </c>
      <c r="C20" s="15" t="s">
        <v>9</v>
      </c>
      <c r="D20" s="15" t="s">
        <v>9</v>
      </c>
      <c r="E20" s="15" t="s">
        <v>9</v>
      </c>
      <c r="F20" s="15" t="s">
        <v>9</v>
      </c>
      <c r="G20" s="15" t="s">
        <v>9</v>
      </c>
      <c r="H20" s="15" t="s">
        <v>9</v>
      </c>
      <c r="I20" s="15" t="s">
        <v>9</v>
      </c>
      <c r="J20" s="15" t="s">
        <v>9</v>
      </c>
      <c r="K20" s="15" t="s">
        <v>9</v>
      </c>
      <c r="L20" s="15" t="s">
        <v>9</v>
      </c>
      <c r="M20" s="15" t="s">
        <v>9</v>
      </c>
      <c r="N20" s="15" t="s">
        <v>9</v>
      </c>
      <c r="O20" s="15" t="s">
        <v>9</v>
      </c>
      <c r="P20" s="15" t="s">
        <v>9</v>
      </c>
      <c r="Q20" s="15" t="s">
        <v>9</v>
      </c>
      <c r="R20" s="15" t="s">
        <v>9</v>
      </c>
    </row>
    <row r="21" spans="1:18" ht="12.75">
      <c r="A21" s="8" t="s">
        <v>10</v>
      </c>
      <c r="B21" s="9" t="s">
        <v>11</v>
      </c>
      <c r="C21" s="13">
        <f>C23/C24</f>
        <v>1595.9855820506978</v>
      </c>
      <c r="D21" s="14">
        <f>D23/D24</f>
        <v>7938.5896758554245</v>
      </c>
      <c r="E21" s="14">
        <f aca="true" t="shared" si="0" ref="E21:R21">E23/E24</f>
        <v>6399.529796035571</v>
      </c>
      <c r="F21" s="14">
        <f t="shared" si="0"/>
        <v>9596.651795980315</v>
      </c>
      <c r="G21" s="14">
        <f t="shared" si="0"/>
        <v>39666.98382492864</v>
      </c>
      <c r="H21" s="14">
        <f t="shared" si="0"/>
        <v>14904.20211729558</v>
      </c>
      <c r="I21" s="14">
        <f t="shared" si="0"/>
        <v>4806.407952250994</v>
      </c>
      <c r="J21" s="14">
        <f t="shared" si="0"/>
        <v>4160.528670751015</v>
      </c>
      <c r="K21" s="14">
        <f t="shared" si="0"/>
        <v>8950.624961134257</v>
      </c>
      <c r="L21" s="14">
        <f t="shared" si="0"/>
        <v>4720.576170749402</v>
      </c>
      <c r="M21" s="14">
        <f t="shared" si="0"/>
        <v>4167.773036581243</v>
      </c>
      <c r="N21" s="14">
        <f t="shared" si="0"/>
        <v>4682.565259426361</v>
      </c>
      <c r="O21" s="14">
        <f t="shared" si="0"/>
        <v>39367.748046412504</v>
      </c>
      <c r="P21" s="14">
        <f t="shared" si="0"/>
        <v>12780.573998714928</v>
      </c>
      <c r="Q21" s="14">
        <f t="shared" si="0"/>
        <v>12156.188292247914</v>
      </c>
      <c r="R21" s="14">
        <f t="shared" si="0"/>
        <v>5197.346455098277</v>
      </c>
    </row>
    <row r="22" spans="1:18" ht="24">
      <c r="A22" s="8" t="s">
        <v>12</v>
      </c>
      <c r="B22" s="9" t="s">
        <v>13</v>
      </c>
      <c r="C22" s="7" t="s">
        <v>8</v>
      </c>
      <c r="D22" s="7" t="s">
        <v>49</v>
      </c>
      <c r="E22" s="7" t="s">
        <v>50</v>
      </c>
      <c r="F22" s="7" t="s">
        <v>51</v>
      </c>
      <c r="G22" s="7" t="s">
        <v>52</v>
      </c>
      <c r="H22" s="7" t="s">
        <v>53</v>
      </c>
      <c r="I22" s="7" t="s">
        <v>54</v>
      </c>
      <c r="J22" s="7" t="s">
        <v>55</v>
      </c>
      <c r="K22" s="7" t="s">
        <v>56</v>
      </c>
      <c r="L22" s="7" t="s">
        <v>57</v>
      </c>
      <c r="M22" s="7" t="s">
        <v>58</v>
      </c>
      <c r="N22" s="7" t="s">
        <v>59</v>
      </c>
      <c r="O22" s="7" t="s">
        <v>60</v>
      </c>
      <c r="P22" s="7" t="s">
        <v>61</v>
      </c>
      <c r="Q22" s="7" t="s">
        <v>62</v>
      </c>
      <c r="R22" s="7" t="s">
        <v>63</v>
      </c>
    </row>
    <row r="23" spans="1:18" ht="25.5">
      <c r="A23" s="8" t="s">
        <v>14</v>
      </c>
      <c r="B23" s="9" t="s">
        <v>15</v>
      </c>
      <c r="C23" s="7">
        <v>219971.82</v>
      </c>
      <c r="D23" s="12">
        <v>2554.4</v>
      </c>
      <c r="E23" s="12">
        <v>7131.7</v>
      </c>
      <c r="F23" s="12">
        <v>2086.6</v>
      </c>
      <c r="G23" s="12">
        <v>2084.5</v>
      </c>
      <c r="H23" s="12">
        <v>2294.8</v>
      </c>
      <c r="I23" s="12">
        <v>23828.2</v>
      </c>
      <c r="J23" s="12">
        <v>3022</v>
      </c>
      <c r="K23" s="12">
        <v>2878.7</v>
      </c>
      <c r="L23" s="12">
        <v>27849.7</v>
      </c>
      <c r="M23" s="12">
        <v>8507.3</v>
      </c>
      <c r="N23" s="12">
        <v>3196.6</v>
      </c>
      <c r="O23" s="12">
        <v>1662.5</v>
      </c>
      <c r="P23" s="12">
        <v>2386.9</v>
      </c>
      <c r="Q23" s="12">
        <v>1908.4</v>
      </c>
      <c r="R23" s="12">
        <v>9495.5</v>
      </c>
    </row>
    <row r="24" spans="1:18" ht="25.5">
      <c r="A24" s="8" t="s">
        <v>16</v>
      </c>
      <c r="B24" s="9" t="s">
        <v>17</v>
      </c>
      <c r="C24" s="7">
        <v>137.8282</v>
      </c>
      <c r="D24" s="12">
        <v>0.32177</v>
      </c>
      <c r="E24" s="12">
        <v>1.11441</v>
      </c>
      <c r="F24" s="12">
        <v>0.21743</v>
      </c>
      <c r="G24" s="12">
        <v>0.05255</v>
      </c>
      <c r="H24" s="12">
        <v>0.15397</v>
      </c>
      <c r="I24" s="12">
        <v>4.95759</v>
      </c>
      <c r="J24" s="12">
        <v>0.72635</v>
      </c>
      <c r="K24" s="12">
        <v>0.32162</v>
      </c>
      <c r="L24" s="12">
        <v>5.89964</v>
      </c>
      <c r="M24" s="12">
        <v>2.04121</v>
      </c>
      <c r="N24" s="12">
        <v>0.68266</v>
      </c>
      <c r="O24" s="12">
        <v>0.04223</v>
      </c>
      <c r="P24" s="12">
        <v>0.18676</v>
      </c>
      <c r="Q24" s="12">
        <v>0.15699</v>
      </c>
      <c r="R24" s="12">
        <v>1.82699</v>
      </c>
    </row>
    <row r="25" spans="1:18" ht="63.75">
      <c r="A25" s="8" t="s">
        <v>18</v>
      </c>
      <c r="B25" s="9" t="s">
        <v>19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63.75">
      <c r="A26" s="8" t="s">
        <v>20</v>
      </c>
      <c r="B26" s="9" t="s">
        <v>21</v>
      </c>
      <c r="C26" s="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4">
      <c r="A27" s="4" t="s">
        <v>22</v>
      </c>
      <c r="B27" s="7" t="s">
        <v>25</v>
      </c>
      <c r="C27" s="36" t="s">
        <v>94</v>
      </c>
      <c r="D27" s="36" t="s">
        <v>94</v>
      </c>
      <c r="E27" s="36" t="s">
        <v>94</v>
      </c>
      <c r="F27" s="36" t="s">
        <v>94</v>
      </c>
      <c r="G27" s="36" t="s">
        <v>94</v>
      </c>
      <c r="H27" s="36" t="s">
        <v>94</v>
      </c>
      <c r="I27" s="36" t="s">
        <v>94</v>
      </c>
      <c r="J27" s="36" t="s">
        <v>94</v>
      </c>
      <c r="K27" s="36" t="s">
        <v>94</v>
      </c>
      <c r="L27" s="36" t="s">
        <v>94</v>
      </c>
      <c r="M27" s="36" t="s">
        <v>94</v>
      </c>
      <c r="N27" s="36" t="s">
        <v>94</v>
      </c>
      <c r="O27" s="36" t="s">
        <v>94</v>
      </c>
      <c r="P27" s="36" t="s">
        <v>94</v>
      </c>
      <c r="Q27" s="36" t="s">
        <v>94</v>
      </c>
      <c r="R27" s="36" t="s">
        <v>94</v>
      </c>
    </row>
    <row r="28" spans="1:18" ht="24">
      <c r="A28" s="4" t="s">
        <v>23</v>
      </c>
      <c r="B28" s="7" t="s">
        <v>26</v>
      </c>
      <c r="C28" s="36" t="s">
        <v>94</v>
      </c>
      <c r="D28" s="36" t="s">
        <v>94</v>
      </c>
      <c r="E28" s="36" t="s">
        <v>94</v>
      </c>
      <c r="F28" s="36" t="s">
        <v>94</v>
      </c>
      <c r="G28" s="36" t="s">
        <v>94</v>
      </c>
      <c r="H28" s="36" t="s">
        <v>94</v>
      </c>
      <c r="I28" s="36" t="s">
        <v>94</v>
      </c>
      <c r="J28" s="36" t="s">
        <v>94</v>
      </c>
      <c r="K28" s="36" t="s">
        <v>94</v>
      </c>
      <c r="L28" s="36" t="s">
        <v>94</v>
      </c>
      <c r="M28" s="36" t="s">
        <v>94</v>
      </c>
      <c r="N28" s="36" t="s">
        <v>94</v>
      </c>
      <c r="O28" s="36" t="s">
        <v>94</v>
      </c>
      <c r="P28" s="36" t="s">
        <v>94</v>
      </c>
      <c r="Q28" s="36" t="s">
        <v>94</v>
      </c>
      <c r="R28" s="36" t="s">
        <v>94</v>
      </c>
    </row>
    <row r="29" spans="1:18" ht="24">
      <c r="A29" s="4" t="s">
        <v>24</v>
      </c>
      <c r="B29" s="7" t="s">
        <v>27</v>
      </c>
      <c r="C29" s="36" t="s">
        <v>94</v>
      </c>
      <c r="D29" s="36" t="s">
        <v>94</v>
      </c>
      <c r="E29" s="36" t="s">
        <v>94</v>
      </c>
      <c r="F29" s="36" t="s">
        <v>94</v>
      </c>
      <c r="G29" s="36" t="s">
        <v>94</v>
      </c>
      <c r="H29" s="36" t="s">
        <v>94</v>
      </c>
      <c r="I29" s="36" t="s">
        <v>94</v>
      </c>
      <c r="J29" s="36" t="s">
        <v>94</v>
      </c>
      <c r="K29" s="36" t="s">
        <v>94</v>
      </c>
      <c r="L29" s="36" t="s">
        <v>94</v>
      </c>
      <c r="M29" s="36" t="s">
        <v>94</v>
      </c>
      <c r="N29" s="36" t="s">
        <v>94</v>
      </c>
      <c r="O29" s="36" t="s">
        <v>94</v>
      </c>
      <c r="P29" s="36" t="s">
        <v>94</v>
      </c>
      <c r="Q29" s="36" t="s">
        <v>94</v>
      </c>
      <c r="R29" s="36" t="s">
        <v>94</v>
      </c>
    </row>
  </sheetData>
  <mergeCells count="17">
    <mergeCell ref="A1:C1"/>
    <mergeCell ref="A3:B3"/>
    <mergeCell ref="A4:B4"/>
    <mergeCell ref="A5:B5"/>
    <mergeCell ref="C3:D3"/>
    <mergeCell ref="C4:D4"/>
    <mergeCell ref="C5:D5"/>
    <mergeCell ref="A12:B12"/>
    <mergeCell ref="A13:B13"/>
    <mergeCell ref="A6:B6"/>
    <mergeCell ref="A7:B7"/>
    <mergeCell ref="A8:B8"/>
    <mergeCell ref="A9:B9"/>
    <mergeCell ref="C6:D6"/>
    <mergeCell ref="C7:D7"/>
    <mergeCell ref="A10:B10"/>
    <mergeCell ref="A11:B11"/>
  </mergeCells>
  <hyperlinks>
    <hyperlink ref="C27" r:id="rId1" display="www.zakupki.qov.ru"/>
    <hyperlink ref="D27:R27" r:id="rId2" display="www.zakupki.qov.ru"/>
    <hyperlink ref="C28" r:id="rId3" display="www.zakupki.qov.ru"/>
    <hyperlink ref="D28:R28" r:id="rId4" display="www.zakupki.qov.ru"/>
    <hyperlink ref="C29" r:id="rId5" display="www.zakupki.qov.ru"/>
    <hyperlink ref="D29:R29" r:id="rId6" display="www.zakupki.qov.ru"/>
  </hyperlink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N27" sqref="N27"/>
    </sheetView>
  </sheetViews>
  <sheetFormatPr defaultColWidth="9.140625" defaultRowHeight="12.75"/>
  <cols>
    <col min="1" max="1" width="6.57421875" style="3" customWidth="1"/>
    <col min="2" max="2" width="53.421875" style="0" customWidth="1"/>
    <col min="3" max="3" width="14.7109375" style="3" customWidth="1"/>
    <col min="4" max="12" width="15.8515625" style="0" customWidth="1"/>
  </cols>
  <sheetData>
    <row r="1" spans="1:3" ht="12.75">
      <c r="A1" s="41" t="s">
        <v>28</v>
      </c>
      <c r="B1" s="42"/>
      <c r="C1" s="42"/>
    </row>
    <row r="2" spans="1:3" ht="12.75">
      <c r="A2" s="10"/>
      <c r="B2" s="11"/>
      <c r="C2" s="11"/>
    </row>
    <row r="3" spans="1:4" ht="12.75">
      <c r="A3" s="43" t="s">
        <v>92</v>
      </c>
      <c r="B3" s="43"/>
      <c r="C3" s="34" t="s">
        <v>44</v>
      </c>
      <c r="D3" s="35"/>
    </row>
    <row r="4" spans="1:4" ht="12.75">
      <c r="A4" s="43" t="s">
        <v>45</v>
      </c>
      <c r="B4" s="43"/>
      <c r="C4" s="34" t="s">
        <v>78</v>
      </c>
      <c r="D4" s="35"/>
    </row>
    <row r="7" spans="1:12" s="3" customFormat="1" ht="36">
      <c r="A7" s="1" t="s">
        <v>0</v>
      </c>
      <c r="B7" s="26" t="s">
        <v>81</v>
      </c>
      <c r="C7" s="33" t="s">
        <v>47</v>
      </c>
      <c r="D7" s="33" t="s">
        <v>64</v>
      </c>
      <c r="E7" s="33" t="s">
        <v>65</v>
      </c>
      <c r="F7" s="33" t="s">
        <v>67</v>
      </c>
      <c r="G7" s="33" t="s">
        <v>68</v>
      </c>
      <c r="H7" s="33" t="s">
        <v>70</v>
      </c>
      <c r="I7" s="33" t="s">
        <v>71</v>
      </c>
      <c r="J7" s="33" t="s">
        <v>72</v>
      </c>
      <c r="K7" s="33" t="s">
        <v>73</v>
      </c>
      <c r="L7" s="33" t="s">
        <v>77</v>
      </c>
    </row>
    <row r="8" spans="1:12" ht="12.75">
      <c r="A8" s="1">
        <v>1</v>
      </c>
      <c r="B8" s="2">
        <v>2</v>
      </c>
      <c r="C8" s="2">
        <v>3</v>
      </c>
      <c r="D8" s="2">
        <v>5</v>
      </c>
      <c r="E8" s="2">
        <v>6</v>
      </c>
      <c r="F8" s="2">
        <v>8</v>
      </c>
      <c r="G8" s="2">
        <v>9</v>
      </c>
      <c r="H8" s="2">
        <v>11</v>
      </c>
      <c r="I8" s="2">
        <v>12</v>
      </c>
      <c r="J8" s="2">
        <v>13</v>
      </c>
      <c r="K8" s="2">
        <v>14</v>
      </c>
      <c r="L8" s="2">
        <v>18</v>
      </c>
    </row>
    <row r="9" spans="1:12" ht="60">
      <c r="A9" s="8" t="s">
        <v>2</v>
      </c>
      <c r="B9" s="6" t="s">
        <v>82</v>
      </c>
      <c r="C9" s="7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4" t="s">
        <v>4</v>
      </c>
      <c r="B10" s="5" t="s">
        <v>84</v>
      </c>
      <c r="C10" s="15" t="s">
        <v>86</v>
      </c>
      <c r="D10" s="15" t="s">
        <v>85</v>
      </c>
      <c r="E10" s="15" t="s">
        <v>85</v>
      </c>
      <c r="F10" s="15" t="s">
        <v>85</v>
      </c>
      <c r="G10" s="15" t="s">
        <v>86</v>
      </c>
      <c r="H10" s="15" t="s">
        <v>85</v>
      </c>
      <c r="I10" s="15" t="s">
        <v>86</v>
      </c>
      <c r="J10" s="15" t="s">
        <v>85</v>
      </c>
      <c r="K10" s="15" t="s">
        <v>85</v>
      </c>
      <c r="L10" s="15" t="s">
        <v>86</v>
      </c>
    </row>
    <row r="11" spans="1:12" ht="45">
      <c r="A11" s="8" t="s">
        <v>6</v>
      </c>
      <c r="B11" s="9" t="s">
        <v>7</v>
      </c>
      <c r="C11" s="15" t="s">
        <v>9</v>
      </c>
      <c r="D11" s="15" t="s">
        <v>9</v>
      </c>
      <c r="E11" s="15" t="s">
        <v>9</v>
      </c>
      <c r="F11" s="15" t="s">
        <v>9</v>
      </c>
      <c r="G11" s="15" t="s">
        <v>9</v>
      </c>
      <c r="H11" s="15" t="s">
        <v>9</v>
      </c>
      <c r="I11" s="15" t="s">
        <v>9</v>
      </c>
      <c r="J11" s="15" t="s">
        <v>9</v>
      </c>
      <c r="K11" s="15" t="s">
        <v>9</v>
      </c>
      <c r="L11" s="15" t="s">
        <v>9</v>
      </c>
    </row>
    <row r="12" spans="1:12" s="25" customFormat="1" ht="12.75">
      <c r="A12" s="8" t="s">
        <v>10</v>
      </c>
      <c r="B12" s="9" t="s">
        <v>87</v>
      </c>
      <c r="C12" s="24">
        <v>50.2</v>
      </c>
      <c r="D12" s="24">
        <v>116.4</v>
      </c>
      <c r="E12" s="24">
        <v>161.5</v>
      </c>
      <c r="F12" s="27">
        <v>116.4</v>
      </c>
      <c r="G12" s="24">
        <f>G14/G15</f>
        <v>770.3391360412636</v>
      </c>
      <c r="H12" s="24">
        <v>111.48</v>
      </c>
      <c r="I12" s="24">
        <f>I14/I15</f>
        <v>579.0492217080352</v>
      </c>
      <c r="J12" s="24">
        <v>161.5</v>
      </c>
      <c r="K12" s="24">
        <v>161.5</v>
      </c>
      <c r="L12" s="24">
        <f>L14/L15</f>
        <v>863.4859919363175</v>
      </c>
    </row>
    <row r="13" spans="1:12" ht="24">
      <c r="A13" s="8" t="s">
        <v>12</v>
      </c>
      <c r="B13" s="9" t="s">
        <v>13</v>
      </c>
      <c r="C13" s="7" t="s">
        <v>8</v>
      </c>
      <c r="D13" s="7" t="s">
        <v>50</v>
      </c>
      <c r="E13" s="7" t="s">
        <v>51</v>
      </c>
      <c r="F13" s="7" t="s">
        <v>53</v>
      </c>
      <c r="G13" s="7" t="s">
        <v>54</v>
      </c>
      <c r="H13" s="7" t="s">
        <v>56</v>
      </c>
      <c r="I13" s="7" t="s">
        <v>57</v>
      </c>
      <c r="J13" s="7" t="s">
        <v>58</v>
      </c>
      <c r="K13" s="7" t="s">
        <v>59</v>
      </c>
      <c r="L13" s="7" t="s">
        <v>63</v>
      </c>
    </row>
    <row r="14" spans="1:12" s="21" customFormat="1" ht="25.5">
      <c r="A14" s="8" t="s">
        <v>14</v>
      </c>
      <c r="B14" s="9" t="s">
        <v>15</v>
      </c>
      <c r="C14" s="22"/>
      <c r="D14" s="20"/>
      <c r="E14" s="20"/>
      <c r="F14" s="20"/>
      <c r="G14" s="20">
        <v>2986.99</v>
      </c>
      <c r="H14" s="20"/>
      <c r="I14" s="20">
        <v>2064.6</v>
      </c>
      <c r="J14" s="20"/>
      <c r="K14" s="20"/>
      <c r="L14" s="20">
        <v>835.25</v>
      </c>
    </row>
    <row r="15" spans="1:12" s="21" customFormat="1" ht="25.5">
      <c r="A15" s="8" t="s">
        <v>16</v>
      </c>
      <c r="B15" s="9" t="s">
        <v>83</v>
      </c>
      <c r="C15" s="22"/>
      <c r="D15" s="20"/>
      <c r="E15" s="20"/>
      <c r="F15" s="20"/>
      <c r="G15" s="20">
        <v>3.8775</v>
      </c>
      <c r="H15" s="20"/>
      <c r="I15" s="20">
        <v>3.5655</v>
      </c>
      <c r="J15" s="20"/>
      <c r="K15" s="20"/>
      <c r="L15" s="20">
        <v>0.9673</v>
      </c>
    </row>
    <row r="16" spans="1:12" ht="76.5">
      <c r="A16" s="8" t="s">
        <v>18</v>
      </c>
      <c r="B16" s="9" t="s">
        <v>79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63.75">
      <c r="A17" s="8" t="s">
        <v>20</v>
      </c>
      <c r="B17" s="9" t="s">
        <v>21</v>
      </c>
      <c r="C17" s="7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24">
      <c r="A18" s="4" t="s">
        <v>22</v>
      </c>
      <c r="B18" s="7" t="s">
        <v>25</v>
      </c>
      <c r="C18" s="36" t="s">
        <v>94</v>
      </c>
      <c r="D18" s="36" t="s">
        <v>94</v>
      </c>
      <c r="E18" s="36" t="s">
        <v>94</v>
      </c>
      <c r="F18" s="36" t="s">
        <v>94</v>
      </c>
      <c r="G18" s="36" t="s">
        <v>94</v>
      </c>
      <c r="H18" s="36" t="s">
        <v>94</v>
      </c>
      <c r="I18" s="36" t="s">
        <v>94</v>
      </c>
      <c r="J18" s="36" t="s">
        <v>94</v>
      </c>
      <c r="K18" s="36" t="s">
        <v>94</v>
      </c>
      <c r="L18" s="36" t="s">
        <v>94</v>
      </c>
    </row>
    <row r="19" spans="1:12" ht="24">
      <c r="A19" s="4" t="s">
        <v>23</v>
      </c>
      <c r="B19" s="7" t="s">
        <v>26</v>
      </c>
      <c r="C19" s="36" t="s">
        <v>94</v>
      </c>
      <c r="D19" s="36" t="s">
        <v>94</v>
      </c>
      <c r="E19" s="36" t="s">
        <v>94</v>
      </c>
      <c r="F19" s="36" t="s">
        <v>94</v>
      </c>
      <c r="G19" s="36" t="s">
        <v>94</v>
      </c>
      <c r="H19" s="36" t="s">
        <v>94</v>
      </c>
      <c r="I19" s="36" t="s">
        <v>94</v>
      </c>
      <c r="J19" s="36" t="s">
        <v>94</v>
      </c>
      <c r="K19" s="36" t="s">
        <v>94</v>
      </c>
      <c r="L19" s="36" t="s">
        <v>94</v>
      </c>
    </row>
    <row r="20" spans="1:12" ht="24">
      <c r="A20" s="4" t="s">
        <v>24</v>
      </c>
      <c r="B20" s="7" t="s">
        <v>27</v>
      </c>
      <c r="C20" s="36" t="s">
        <v>94</v>
      </c>
      <c r="D20" s="36" t="s">
        <v>94</v>
      </c>
      <c r="E20" s="36" t="s">
        <v>94</v>
      </c>
      <c r="F20" s="36" t="s">
        <v>94</v>
      </c>
      <c r="G20" s="36" t="s">
        <v>94</v>
      </c>
      <c r="H20" s="36" t="s">
        <v>94</v>
      </c>
      <c r="I20" s="36" t="s">
        <v>94</v>
      </c>
      <c r="J20" s="36" t="s">
        <v>94</v>
      </c>
      <c r="K20" s="36" t="s">
        <v>94</v>
      </c>
      <c r="L20" s="36" t="s">
        <v>94</v>
      </c>
    </row>
  </sheetData>
  <mergeCells count="3">
    <mergeCell ref="A3:B3"/>
    <mergeCell ref="A4:B4"/>
    <mergeCell ref="A1:C1"/>
  </mergeCells>
  <hyperlinks>
    <hyperlink ref="C18" r:id="rId1" display="www.zakupki.qov.ru"/>
    <hyperlink ref="D18:L18" r:id="rId2" display="www.zakupki.qov.ru"/>
    <hyperlink ref="C19" r:id="rId3" display="www.zakupki.qov.ru"/>
    <hyperlink ref="D19:L19" r:id="rId4" display="www.zakupki.qov.ru"/>
    <hyperlink ref="C20" r:id="rId5" display="www.zakupki.qov.ru"/>
    <hyperlink ref="D20:L20" r:id="rId6" display="www.zakupki.qov.ru"/>
  </hyperlink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3">
      <selection activeCell="A10" sqref="A10:IV10"/>
    </sheetView>
  </sheetViews>
  <sheetFormatPr defaultColWidth="9.140625" defaultRowHeight="12.75"/>
  <cols>
    <col min="1" max="1" width="6.57421875" style="3" customWidth="1"/>
    <col min="2" max="2" width="53.421875" style="0" customWidth="1"/>
    <col min="3" max="3" width="14.7109375" style="3" customWidth="1"/>
    <col min="4" max="12" width="15.8515625" style="0" customWidth="1"/>
  </cols>
  <sheetData>
    <row r="1" spans="1:3" ht="12.75">
      <c r="A1" s="41" t="s">
        <v>28</v>
      </c>
      <c r="B1" s="42"/>
      <c r="C1" s="42"/>
    </row>
    <row r="2" spans="1:3" ht="12.75">
      <c r="A2" s="10"/>
      <c r="B2" s="11"/>
      <c r="C2" s="11"/>
    </row>
    <row r="3" spans="1:4" ht="12.75">
      <c r="A3" s="44" t="s">
        <v>93</v>
      </c>
      <c r="B3" s="44"/>
      <c r="C3" s="28" t="s">
        <v>44</v>
      </c>
      <c r="D3" s="29"/>
    </row>
    <row r="4" spans="1:4" ht="12.75">
      <c r="A4" s="44" t="s">
        <v>45</v>
      </c>
      <c r="B4" s="44"/>
      <c r="C4" s="28" t="s">
        <v>90</v>
      </c>
      <c r="D4" s="29"/>
    </row>
    <row r="7" spans="1:12" s="3" customFormat="1" ht="36">
      <c r="A7" s="1" t="s">
        <v>0</v>
      </c>
      <c r="B7" s="26" t="s">
        <v>91</v>
      </c>
      <c r="C7" s="23" t="s">
        <v>47</v>
      </c>
      <c r="D7" s="23" t="s">
        <v>64</v>
      </c>
      <c r="E7" s="23" t="s">
        <v>65</v>
      </c>
      <c r="F7" s="23" t="s">
        <v>67</v>
      </c>
      <c r="G7" s="23" t="s">
        <v>68</v>
      </c>
      <c r="H7" s="23" t="s">
        <v>70</v>
      </c>
      <c r="I7" s="23" t="s">
        <v>71</v>
      </c>
      <c r="J7" s="23" t="s">
        <v>72</v>
      </c>
      <c r="K7" s="23" t="s">
        <v>73</v>
      </c>
      <c r="L7" s="23" t="s">
        <v>77</v>
      </c>
    </row>
    <row r="8" spans="1:12" ht="12.75">
      <c r="A8" s="1">
        <v>1</v>
      </c>
      <c r="B8" s="2">
        <v>2</v>
      </c>
      <c r="C8" s="2">
        <v>3</v>
      </c>
      <c r="D8" s="2">
        <v>5</v>
      </c>
      <c r="E8" s="2">
        <v>6</v>
      </c>
      <c r="F8" s="2">
        <v>8</v>
      </c>
      <c r="G8" s="2">
        <v>9</v>
      </c>
      <c r="H8" s="2">
        <v>11</v>
      </c>
      <c r="I8" s="2">
        <v>12</v>
      </c>
      <c r="J8" s="2">
        <v>13</v>
      </c>
      <c r="K8" s="2">
        <v>14</v>
      </c>
      <c r="L8" s="2">
        <v>18</v>
      </c>
    </row>
    <row r="9" spans="1:12" ht="48">
      <c r="A9" s="8" t="s">
        <v>2</v>
      </c>
      <c r="B9" s="6" t="s">
        <v>95</v>
      </c>
      <c r="C9" s="7"/>
      <c r="D9" s="12"/>
      <c r="E9" s="12"/>
      <c r="F9" s="12"/>
      <c r="G9" s="12"/>
      <c r="H9" s="12"/>
      <c r="I9" s="12"/>
      <c r="J9" s="12"/>
      <c r="K9" s="12"/>
      <c r="L9" s="12"/>
    </row>
    <row r="10" spans="1:12" ht="45">
      <c r="A10" s="8" t="s">
        <v>6</v>
      </c>
      <c r="B10" s="9" t="s">
        <v>7</v>
      </c>
      <c r="C10" s="15" t="s">
        <v>9</v>
      </c>
      <c r="D10" s="15" t="s">
        <v>9</v>
      </c>
      <c r="E10" s="15" t="s">
        <v>9</v>
      </c>
      <c r="F10" s="15" t="s">
        <v>9</v>
      </c>
      <c r="G10" s="15" t="s">
        <v>9</v>
      </c>
      <c r="H10" s="15" t="s">
        <v>9</v>
      </c>
      <c r="I10" s="15" t="s">
        <v>9</v>
      </c>
      <c r="J10" s="15" t="s">
        <v>9</v>
      </c>
      <c r="K10" s="15" t="s">
        <v>9</v>
      </c>
      <c r="L10" s="15" t="s">
        <v>9</v>
      </c>
    </row>
    <row r="11" spans="1:12" s="25" customFormat="1" ht="12.75">
      <c r="A11" s="8" t="s">
        <v>10</v>
      </c>
      <c r="B11" s="9" t="s">
        <v>87</v>
      </c>
      <c r="C11" s="24">
        <f>(C13*0.065)+C12</f>
        <v>153.93906283329537</v>
      </c>
      <c r="D11" s="24">
        <f>(D13*0.06)+D12</f>
        <v>500.3717877621342</v>
      </c>
      <c r="E11" s="24">
        <f aca="true" t="shared" si="0" ref="E11:L11">(E13*0.06)+E12</f>
        <v>737.2991077588189</v>
      </c>
      <c r="F11" s="24">
        <f t="shared" si="0"/>
        <v>1010.6521270377347</v>
      </c>
      <c r="G11" s="24">
        <f t="shared" si="0"/>
        <v>1058.7244771350597</v>
      </c>
      <c r="H11" s="24">
        <f t="shared" si="0"/>
        <v>648.5174976680554</v>
      </c>
      <c r="I11" s="24">
        <f t="shared" si="0"/>
        <v>862.284570244964</v>
      </c>
      <c r="J11" s="24">
        <f t="shared" si="0"/>
        <v>411.56638219487456</v>
      </c>
      <c r="K11" s="24">
        <f t="shared" si="0"/>
        <v>442.45391556558167</v>
      </c>
      <c r="L11" s="24">
        <f t="shared" si="0"/>
        <v>1175.3307873058966</v>
      </c>
    </row>
    <row r="12" spans="1:12" s="25" customFormat="1" ht="12.75">
      <c r="A12" s="8"/>
      <c r="B12" s="9" t="s">
        <v>88</v>
      </c>
      <c r="C12" s="24">
        <v>50.2</v>
      </c>
      <c r="D12" s="24">
        <v>116.4</v>
      </c>
      <c r="E12" s="24">
        <v>161.5</v>
      </c>
      <c r="F12" s="27">
        <v>116.4</v>
      </c>
      <c r="G12" s="24">
        <v>770.34</v>
      </c>
      <c r="H12" s="24">
        <v>111.48</v>
      </c>
      <c r="I12" s="24">
        <v>579.05</v>
      </c>
      <c r="J12" s="24">
        <v>161.5</v>
      </c>
      <c r="K12" s="24">
        <v>161.5</v>
      </c>
      <c r="L12" s="24">
        <v>863.49</v>
      </c>
    </row>
    <row r="13" spans="1:12" s="25" customFormat="1" ht="12.75">
      <c r="A13" s="8"/>
      <c r="B13" s="9" t="s">
        <v>89</v>
      </c>
      <c r="C13" s="24">
        <f>'тариф на тепловую энергию'!C21</f>
        <v>1595.9855820506978</v>
      </c>
      <c r="D13" s="24">
        <f>'тариф на тепловую энергию'!E21</f>
        <v>6399.529796035571</v>
      </c>
      <c r="E13" s="24">
        <f>'тариф на тепловую энергию'!F21</f>
        <v>9596.651795980315</v>
      </c>
      <c r="F13" s="27">
        <f>'тариф на тепловую энергию'!H21</f>
        <v>14904.20211729558</v>
      </c>
      <c r="G13" s="24">
        <f>'тариф на тепловую энергию'!I21</f>
        <v>4806.407952250994</v>
      </c>
      <c r="H13" s="24">
        <f>'тариф на тепловую энергию'!K21</f>
        <v>8950.624961134257</v>
      </c>
      <c r="I13" s="24">
        <f>'тариф на тепловую энергию'!L21</f>
        <v>4720.576170749402</v>
      </c>
      <c r="J13" s="24">
        <f>'тариф на тепловую энергию'!M21</f>
        <v>4167.773036581243</v>
      </c>
      <c r="K13" s="24">
        <f>'тариф на тепловую энергию'!N21</f>
        <v>4682.565259426361</v>
      </c>
      <c r="L13" s="24">
        <f>'тариф на тепловую энергию'!R21</f>
        <v>5197.346455098277</v>
      </c>
    </row>
    <row r="14" spans="1:12" ht="24">
      <c r="A14" s="8" t="s">
        <v>12</v>
      </c>
      <c r="B14" s="9" t="s">
        <v>13</v>
      </c>
      <c r="C14" s="7" t="s">
        <v>8</v>
      </c>
      <c r="D14" s="7" t="s">
        <v>50</v>
      </c>
      <c r="E14" s="7" t="s">
        <v>51</v>
      </c>
      <c r="F14" s="7" t="s">
        <v>53</v>
      </c>
      <c r="G14" s="7" t="s">
        <v>54</v>
      </c>
      <c r="H14" s="7" t="s">
        <v>56</v>
      </c>
      <c r="I14" s="7" t="s">
        <v>57</v>
      </c>
      <c r="J14" s="7" t="s">
        <v>58</v>
      </c>
      <c r="K14" s="7" t="s">
        <v>59</v>
      </c>
      <c r="L14" s="7" t="s">
        <v>63</v>
      </c>
    </row>
    <row r="15" spans="1:12" s="21" customFormat="1" ht="25.5">
      <c r="A15" s="8" t="s">
        <v>14</v>
      </c>
      <c r="B15" s="9" t="s">
        <v>15</v>
      </c>
      <c r="C15" s="22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21" customFormat="1" ht="25.5">
      <c r="A16" s="8" t="s">
        <v>16</v>
      </c>
      <c r="B16" s="9" t="s">
        <v>83</v>
      </c>
      <c r="C16" s="22">
        <f>39.812+0.086</f>
        <v>39.897999999999996</v>
      </c>
      <c r="D16" s="20">
        <f>398.74/1000</f>
        <v>0.39874</v>
      </c>
      <c r="E16" s="20">
        <f>4.91/1000</f>
        <v>0.00491</v>
      </c>
      <c r="F16" s="20">
        <f>11.2/1000</f>
        <v>0.0112</v>
      </c>
      <c r="G16" s="20">
        <f>7175.54/1000</f>
        <v>7.17554</v>
      </c>
      <c r="H16" s="20">
        <f>62.89/1000</f>
        <v>0.06289</v>
      </c>
      <c r="I16" s="20">
        <f>6444.87/1000</f>
        <v>6.44487</v>
      </c>
      <c r="J16" s="20">
        <f>223.11/1000</f>
        <v>0.22311</v>
      </c>
      <c r="K16" s="20">
        <f>31.28/1000</f>
        <v>0.03128</v>
      </c>
      <c r="L16" s="20">
        <f>2295.17/1000</f>
        <v>2.29517</v>
      </c>
    </row>
    <row r="17" spans="1:12" s="21" customFormat="1" ht="25.5">
      <c r="A17" s="8"/>
      <c r="B17" s="9" t="s">
        <v>17</v>
      </c>
      <c r="C17" s="22">
        <f>'тариф на тепловую энергию'!C24</f>
        <v>137.8282</v>
      </c>
      <c r="D17" s="20">
        <f>'тариф на тепловую энергию'!E24</f>
        <v>1.11441</v>
      </c>
      <c r="E17" s="20">
        <f>'тариф на тепловую энергию'!F24</f>
        <v>0.21743</v>
      </c>
      <c r="F17" s="20">
        <f>'тариф на тепловую энергию'!H24</f>
        <v>0.15397</v>
      </c>
      <c r="G17" s="20">
        <f>'тариф на тепловую энергию'!I24</f>
        <v>4.95759</v>
      </c>
      <c r="H17" s="20">
        <f>'тариф на тепловую энергию'!K24</f>
        <v>0.32162</v>
      </c>
      <c r="I17" s="20">
        <f>'тариф на тепловую энергию'!L24</f>
        <v>5.89964</v>
      </c>
      <c r="J17" s="20">
        <f>'тариф на тепловую энергию'!M24</f>
        <v>2.04121</v>
      </c>
      <c r="K17" s="20">
        <f>'тариф на тепловую энергию'!N24</f>
        <v>0.68266</v>
      </c>
      <c r="L17" s="20">
        <f>'тариф на тепловую энергию'!R24</f>
        <v>1.82699</v>
      </c>
    </row>
    <row r="18" spans="1:12" ht="76.5">
      <c r="A18" s="8" t="s">
        <v>18</v>
      </c>
      <c r="B18" s="9" t="s">
        <v>79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63.75">
      <c r="A19" s="8" t="s">
        <v>20</v>
      </c>
      <c r="B19" s="9" t="s">
        <v>21</v>
      </c>
      <c r="C19" s="7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4">
      <c r="A20" s="4" t="s">
        <v>22</v>
      </c>
      <c r="B20" s="7" t="s">
        <v>25</v>
      </c>
      <c r="C20" s="36" t="s">
        <v>94</v>
      </c>
      <c r="D20" s="36" t="s">
        <v>94</v>
      </c>
      <c r="E20" s="36" t="s">
        <v>94</v>
      </c>
      <c r="F20" s="36" t="s">
        <v>94</v>
      </c>
      <c r="G20" s="36" t="s">
        <v>94</v>
      </c>
      <c r="H20" s="36" t="s">
        <v>94</v>
      </c>
      <c r="I20" s="36" t="s">
        <v>94</v>
      </c>
      <c r="J20" s="36" t="s">
        <v>94</v>
      </c>
      <c r="K20" s="36" t="s">
        <v>94</v>
      </c>
      <c r="L20" s="36" t="s">
        <v>94</v>
      </c>
    </row>
    <row r="21" spans="1:12" ht="24">
      <c r="A21" s="4" t="s">
        <v>23</v>
      </c>
      <c r="B21" s="7" t="s">
        <v>26</v>
      </c>
      <c r="C21" s="36" t="s">
        <v>94</v>
      </c>
      <c r="D21" s="36" t="s">
        <v>94</v>
      </c>
      <c r="E21" s="36" t="s">
        <v>94</v>
      </c>
      <c r="F21" s="36" t="s">
        <v>94</v>
      </c>
      <c r="G21" s="36" t="s">
        <v>94</v>
      </c>
      <c r="H21" s="36" t="s">
        <v>94</v>
      </c>
      <c r="I21" s="36" t="s">
        <v>94</v>
      </c>
      <c r="J21" s="36" t="s">
        <v>94</v>
      </c>
      <c r="K21" s="36" t="s">
        <v>94</v>
      </c>
      <c r="L21" s="36" t="s">
        <v>94</v>
      </c>
    </row>
    <row r="22" spans="1:12" ht="24">
      <c r="A22" s="4" t="s">
        <v>24</v>
      </c>
      <c r="B22" s="7" t="s">
        <v>27</v>
      </c>
      <c r="C22" s="36" t="s">
        <v>94</v>
      </c>
      <c r="D22" s="36" t="s">
        <v>94</v>
      </c>
      <c r="E22" s="36" t="s">
        <v>94</v>
      </c>
      <c r="F22" s="36" t="s">
        <v>94</v>
      </c>
      <c r="G22" s="36" t="s">
        <v>94</v>
      </c>
      <c r="H22" s="36" t="s">
        <v>94</v>
      </c>
      <c r="I22" s="36" t="s">
        <v>94</v>
      </c>
      <c r="J22" s="36" t="s">
        <v>94</v>
      </c>
      <c r="K22" s="36" t="s">
        <v>94</v>
      </c>
      <c r="L22" s="36" t="s">
        <v>94</v>
      </c>
    </row>
  </sheetData>
  <mergeCells count="3">
    <mergeCell ref="A1:C1"/>
    <mergeCell ref="A3:B3"/>
    <mergeCell ref="A4:B4"/>
  </mergeCells>
  <hyperlinks>
    <hyperlink ref="C20" r:id="rId1" display="www.zakupki.qov.ru"/>
    <hyperlink ref="D20:L20" r:id="rId2" display="www.zakupki.qov.ru"/>
    <hyperlink ref="C21" r:id="rId3" display="www.zakupki.qov.ru"/>
    <hyperlink ref="D21:L21" r:id="rId4" display="www.zakupki.qov.ru"/>
    <hyperlink ref="C22" r:id="rId5" display="www.zakupki.qov.ru"/>
    <hyperlink ref="D22:L22" r:id="rId6" display="www.zakupki.qov.ru"/>
  </hyperlink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2014-06-10T01:48:25Z</cp:lastPrinted>
  <dcterms:created xsi:type="dcterms:W3CDTF">1996-10-08T23:32:33Z</dcterms:created>
  <dcterms:modified xsi:type="dcterms:W3CDTF">2014-06-10T02:47:45Z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