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Суб_без коэф" sheetId="1" r:id="rId1"/>
    <sheet name="Суб 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'Суб_без коэф'!bhg</definedName>
    <definedName name="bhg">[0]!bhg</definedName>
    <definedName name="CompOt" localSheetId="0">'Суб_без коэф'!CompOt</definedName>
    <definedName name="CompOt">[0]!CompOt</definedName>
    <definedName name="CompRas" localSheetId="0">'Суб_без коэф'!CompRas</definedName>
    <definedName name="CompRas">[0]!CompRas</definedName>
    <definedName name="ew" localSheetId="0">'Суб_без коэф'!ew</definedName>
    <definedName name="ew">[0]!ew</definedName>
    <definedName name="fg" localSheetId="0">'Суб_без коэф'!fg</definedName>
    <definedName name="fg">[0]!fg</definedName>
    <definedName name="fghy" localSheetId="0">'Суб_без коэф'!fghy</definedName>
    <definedName name="fghy">[0]!fghy</definedName>
    <definedName name="jhu" localSheetId="0">'Суб_без коэф'!jhu</definedName>
    <definedName name="jhu">[0]!jhu</definedName>
    <definedName name="ke" localSheetId="0">'Суб_без коэф'!ke</definedName>
    <definedName name="ke">[0]!ke</definedName>
    <definedName name="kkk" localSheetId="0">'Суб_без коэф'!kkk</definedName>
    <definedName name="kkk">[0]!kkk</definedName>
    <definedName name="l" localSheetId="0">'Суб_без коэф'!l</definedName>
    <definedName name="l">[0]!l</definedName>
    <definedName name="mj" localSheetId="0">'Суб_без коэф'!mj</definedName>
    <definedName name="mj">[0]!mj</definedName>
    <definedName name="nh" localSheetId="0">'Суб_без коэф'!nh</definedName>
    <definedName name="nh">[0]!nh</definedName>
    <definedName name="njh" localSheetId="0">'Суб_без коэф'!njh</definedName>
    <definedName name="njh">[0]!njh</definedName>
    <definedName name="q" localSheetId="0">'Суб_без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'Суб_без коэф'!tyt</definedName>
    <definedName name="tyt">[0]!tyt</definedName>
    <definedName name="yui" localSheetId="0">'Суб_без коэф'!yui</definedName>
    <definedName name="yui">[0]!yui</definedName>
    <definedName name="второй">#REF!</definedName>
    <definedName name="дек.">'[4]кап.ремонт'!$AY:$AY</definedName>
    <definedName name="ен" localSheetId="0">'Суб_без коэф'!ен</definedName>
    <definedName name="ен">[0]!ен</definedName>
    <definedName name="ке" localSheetId="0">'Суб_без коэф'!ке</definedName>
    <definedName name="ке">[0]!ке</definedName>
    <definedName name="лд" localSheetId="0">'Суб_без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'Суб_без коэф'!не</definedName>
    <definedName name="не">[0]!не</definedName>
    <definedName name="_xlnm.Print_Area" localSheetId="0">'Суб_без коэф'!$A$1:$AG$108</definedName>
    <definedName name="первый">#REF!</definedName>
    <definedName name="р" localSheetId="0">'Суб_без коэф'!р</definedName>
    <definedName name="р">[0]!р</definedName>
    <definedName name="т" localSheetId="0">'Суб_без коэф'!т</definedName>
    <definedName name="т">[0]!т</definedName>
    <definedName name="третий">#REF!</definedName>
    <definedName name="цу" localSheetId="0">'Суб_без коэф'!цу</definedName>
    <definedName name="цу">[0]!цу</definedName>
    <definedName name="четвертый">#REF!</definedName>
    <definedName name="ю" localSheetId="0">'Суб_без коэф'!ю</definedName>
    <definedName name="ю">[0]!ю</definedName>
    <definedName name="юж" localSheetId="0">'Суб_без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<sst xmlns="http://schemas.openxmlformats.org/spreadsheetml/2006/main" count="356" uniqueCount="68">
  <si>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</si>
  <si>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</si>
  <si>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Субботино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</si>
  <si>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</si>
  <si>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</si>
  <si>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</si>
  <si>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</si>
  <si>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Норматив
 нагрева воды
Гкал/куб.м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</si>
  <si>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</si>
  <si>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</si>
  <si>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</si>
  <si>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</si>
  <si>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</si>
  <si>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</si>
  <si>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</si>
  <si>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</si>
  <si>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</si>
  <si>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</si>
  <si>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</si>
  <si>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</si>
  <si>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</si>
  <si>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</si>
  <si>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</si>
  <si>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</si>
  <si>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Отопление</t>
  </si>
  <si>
    <t>Примечание:</t>
  </si>
  <si>
    <t>1.</t>
  </si>
  <si>
    <t>2.</t>
  </si>
  <si>
    <t>Утверждаю:</t>
  </si>
  <si>
    <t>Директор МУП "ШТЭС"</t>
  </si>
  <si>
    <t>_________________А. П. Щербаков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</si>
  <si>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</si>
  <si>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</si>
  <si>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</si>
  <si>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</si>
  <si>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</si>
  <si>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</si>
  <si>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</si>
  <si>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</si>
  <si>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</si>
  <si>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4.</t>
  </si>
  <si>
    <t>Норматив
 нагрева воды*
Гкал/куб.м</t>
  </si>
  <si>
    <t>5.</t>
  </si>
  <si>
    <t>*Расчетный норматив расхода тепловой энергии на нагрев 1куб.м. холодной воды для предоставления услуги по горячему водоснабжению по формуле 23.1 согласно пункт. 24(1) и 25 Постановления Правительства РФ от 23 мая 2006 г. N 306 (в редакции Постановления Правительства Российской Федерации № 129 от 14.02.2015г.) «Об утверждении Правил установления и определения нормативов потребления коммунальных услуг»</t>
  </si>
  <si>
    <t>с 1 января 2016 г. по 30 июня 2016 г.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</si>
  <si>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</si>
  <si>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</si>
  <si>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</si>
  <si>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</si>
  <si>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</si>
  <si>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</si>
  <si>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</si>
  <si>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</si>
  <si>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</si>
  <si>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</si>
  <si>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</si>
  <si>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Главный экономист ПЭО                                                         С.А.Окунева</t>
  </si>
  <si>
    <t>от 16.12.2015 г.</t>
  </si>
  <si>
    <t>567-п</t>
  </si>
  <si>
    <t>569-п</t>
  </si>
  <si>
    <t>568-п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</si>
  <si>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</si>
  <si>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6.</t>
  </si>
  <si>
    <r>
      <t xml:space="preserve">**При наличии технической возможности установки коллективных, идивидуальных или общих(квартирных) приборов учета применяется </t>
    </r>
    <r>
      <rPr>
        <b/>
        <sz val="11"/>
        <rFont val="Arial Cyr"/>
        <family val="0"/>
      </rPr>
      <t>повышающий коэффициент 1,4 с 01.01.2016г по 30.06.2016г для нормативов потребления горячей и холодной воды.</t>
    </r>
  </si>
  <si>
    <t>Мартынова Елена Дмитриевна</t>
  </si>
  <si>
    <t>3-44-79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</si>
  <si>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1,4</t>
  </si>
  <si>
    <r>
      <t xml:space="preserve">**Приналичии технической возможности установки коллективных, идивидуальных или общих(квартирных) приборов учета применяется </t>
    </r>
    <r>
      <rPr>
        <b/>
        <sz val="11"/>
        <rFont val="Arial Cyr"/>
        <family val="0"/>
      </rPr>
      <t>повышающий коэффициент 1,2 с 1.11.2015г по 31.12.2015г для нормативов потребления горячей и холодной воды.</t>
    </r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</si>
</sst>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%"/>
    <numFmt numFmtId="168" formatCode="#,##0.000"/>
    <numFmt numFmtId="169" formatCode="_-* #,##0.000_р_._-;\-* #,##0.000_р_._-;_-* &quot;-&quot;??_р_._-;_-@_-"/>
    <numFmt numFmtId="170" formatCode="_(* #,##0.00_);_(* \(#,##0.00\);_(* &quot;-&quot;??_);_(@_)"/>
    <numFmt numFmtId="171" formatCode="#,##0.00_ ;\-#,##0.00\ "/>
    <numFmt numFmtId="172" formatCode="_-* #,##0.0_р_._-;\-* #,##0.0_р_._-;_-* &quot;-&quot;??_р_._-;_-@_-"/>
    <numFmt numFmtId="173" formatCode="_-* #,##0_р_._-;\-* #,##0_р_._-;_-* &quot;-&quot;??_р_._-;_-@_-"/>
    <numFmt numFmtId="174" formatCode="_(* #,##0.0000_);_(* \(#,##0.0000\);_(* &quot;-&quot;??_);_(@_)"/>
    <numFmt numFmtId="175" formatCode="_-* #,##0.0000_р_._-;\-* #,##0.0000_р_._-;_-* &quot;-&quot;??_р_._-;_-@_-"/>
    <numFmt numFmtId="176" formatCode="General_)"/>
    <numFmt numFmtId="177" formatCode="mmm/yyyy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0.0"/>
    <numFmt numFmtId="182" formatCode="#,##0.00000"/>
    <numFmt numFmtId="183" formatCode="#,##0.000000_р_.;\-#,##0.000000_р_."/>
    <numFmt numFmtId="184" formatCode="0.000%"/>
    <numFmt numFmtId="185" formatCode="_(* #,##0.0_);_(* \(#,##0.0\);_(* &quot;-&quot;??_);_(@_)"/>
    <numFmt numFmtId="186" formatCode="_(* #,##0.00000_);_(* \(#,##0.00000\);_(* &quot;-&quot;??_);_(@_)"/>
    <numFmt numFmtId="187" formatCode="_-* #,##0.00000_р_._-;\-* #,##0.00000_р_._-;_-* &quot;-&quot;?????_р_._-;_-@_-"/>
    <numFmt numFmtId="188" formatCode="0.00000000000000"/>
    <numFmt numFmtId="189" formatCode="_-* #,##0.0_р_._-;\-* #,##0.0_р_._-;_-* &quot;-&quot;?_р_._-;_-@_-"/>
    <numFmt numFmtId="190" formatCode="#,##0.00_р_."/>
    <numFmt numFmtId="191" formatCode="#,##0.00_ ;[Red]\-#,##0.00\ "/>
    <numFmt numFmtId="192" formatCode="_(* #,##0.000_);_(* \(#,##0.000\);_(* &quot;-&quot;??_);_(@_)"/>
    <numFmt numFmtId="193" formatCode="#,##0.00000_ ;[Red]\-#,##0.00000\ "/>
    <numFmt numFmtId="194" formatCode="_(* #,##0_);_(* \(#,##0\);_(* &quot;-&quot;??_);_(@_)"/>
    <numFmt numFmtId="195" formatCode="_-* #,##0.00_р_._-;\-* #,##0.00_р_._-;_-* &quot;-&quot;?_р_._-;_-@_-"/>
    <numFmt numFmtId="196" formatCode="0.00_ ;[Red]\-0.00\ "/>
    <numFmt numFmtId="197" formatCode="#,##0.00000_ ;\-#,##0.00000\ 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_р_._-;\-* #,##0.000_р_._-;_-* &quot;-&quot;?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"/>
    <numFmt numFmtId="206" formatCode="0.0000"/>
    <numFmt numFmtId="207" formatCode="_-* #,##0.0000_р_._-;\-* #,##0.0000_р_._-;_-* &quot;-&quot;????_р_._-;_-@_-"/>
    <numFmt numFmtId="208" formatCode="_-* #,##0.000_р_._-;\-* #,##0.000_р_._-;_-* &quot;-&quot;????_р_._-;_-@_-"/>
    <numFmt numFmtId="209" formatCode="_-* #,##0.00_р_._-;\-* #,##0.00_р_._-;_-* &quot;-&quot;?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7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/>
    </xf>
    <xf numFmtId="4" fontId="0" fillId="24" borderId="1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4" xfId="0" applyFont="1" applyBorder="1" applyAlignment="1">
      <alignment/>
    </xf>
    <xf numFmtId="43" fontId="0" fillId="0" borderId="0" xfId="64" applyFont="1" applyAlignment="1">
      <alignment/>
    </xf>
    <xf numFmtId="167" fontId="0" fillId="24" borderId="0" xfId="61" applyNumberFormat="1" applyFont="1" applyFill="1" applyBorder="1" applyAlignment="1">
      <alignment horizontal="center" vertical="center"/>
    </xf>
    <xf numFmtId="171" fontId="0" fillId="0" borderId="0" xfId="64" applyNumberFormat="1" applyFont="1" applyBorder="1" applyAlignment="1">
      <alignment horizontal="center" vertical="center"/>
    </xf>
    <xf numFmtId="167" fontId="0" fillId="24" borderId="13" xfId="61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32" fillId="0" borderId="15" xfId="0" applyFont="1" applyBorder="1" applyAlignment="1">
      <alignment horizontal="center" vertical="center"/>
    </xf>
    <xf numFmtId="43" fontId="32" fillId="0" borderId="15" xfId="64" applyNumberFormat="1" applyFont="1" applyBorder="1" applyAlignment="1">
      <alignment horizontal="center" vertical="center"/>
    </xf>
    <xf numFmtId="171" fontId="32" fillId="0" borderId="15" xfId="64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3" fontId="32" fillId="0" borderId="15" xfId="64" applyFont="1" applyBorder="1" applyAlignment="1">
      <alignment/>
    </xf>
    <xf numFmtId="0" fontId="35" fillId="0" borderId="2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justify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169" fontId="32" fillId="0" borderId="15" xfId="64" applyNumberFormat="1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175" fontId="32" fillId="0" borderId="15" xfId="64" applyNumberFormat="1" applyFont="1" applyBorder="1" applyAlignment="1">
      <alignment/>
    </xf>
    <xf numFmtId="0" fontId="37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43" fontId="11" fillId="0" borderId="15" xfId="64" applyFont="1" applyBorder="1" applyAlignment="1">
      <alignment/>
    </xf>
    <xf numFmtId="169" fontId="11" fillId="0" borderId="15" xfId="64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" fontId="0" fillId="24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" fontId="0" fillId="24" borderId="25" xfId="0" applyNumberFormat="1" applyFill="1" applyBorder="1" applyAlignment="1">
      <alignment vertical="center"/>
    </xf>
    <xf numFmtId="167" fontId="0" fillId="24" borderId="25" xfId="61" applyNumberFormat="1" applyFont="1" applyFill="1" applyBorder="1" applyAlignment="1">
      <alignment horizontal="center" vertical="center"/>
    </xf>
    <xf numFmtId="4" fontId="0" fillId="24" borderId="27" xfId="0" applyNumberFormat="1" applyFill="1" applyBorder="1" applyAlignment="1">
      <alignment horizontal="center" vertical="center"/>
    </xf>
    <xf numFmtId="4" fontId="0" fillId="24" borderId="27" xfId="0" applyNumberFormat="1" applyFill="1" applyBorder="1" applyAlignment="1">
      <alignment vertical="center"/>
    </xf>
    <xf numFmtId="167" fontId="0" fillId="24" borderId="27" xfId="61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12" xfId="0" applyFont="1" applyBorder="1" applyAlignment="1">
      <alignment/>
    </xf>
    <xf numFmtId="0" fontId="31" fillId="0" borderId="0" xfId="0" applyFont="1" applyAlignment="1">
      <alignment horizontal="center" wrapText="1"/>
    </xf>
    <xf numFmtId="43" fontId="0" fillId="24" borderId="25" xfId="0" applyNumberFormat="1" applyFill="1" applyBorder="1" applyAlignment="1">
      <alignment horizontal="center" vertical="center"/>
    </xf>
    <xf numFmtId="43" fontId="0" fillId="24" borderId="25" xfId="0" applyNumberFormat="1" applyFill="1" applyBorder="1" applyAlignment="1">
      <alignment vertical="center"/>
    </xf>
    <xf numFmtId="43" fontId="0" fillId="24" borderId="27" xfId="0" applyNumberFormat="1" applyFill="1" applyBorder="1" applyAlignment="1">
      <alignment horizontal="center" vertical="center"/>
    </xf>
    <xf numFmtId="43" fontId="0" fillId="24" borderId="27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horizontal="center"/>
    </xf>
    <xf numFmtId="43" fontId="0" fillId="0" borderId="0" xfId="64" applyFont="1" applyBorder="1" applyAlignment="1">
      <alignment/>
    </xf>
    <xf numFmtId="169" fontId="0" fillId="0" borderId="0" xfId="64" applyNumberFormat="1" applyFont="1" applyBorder="1" applyAlignment="1">
      <alignment/>
    </xf>
    <xf numFmtId="43" fontId="0" fillId="2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68" fontId="11" fillId="0" borderId="15" xfId="64" applyNumberFormat="1" applyFont="1" applyBorder="1" applyAlignment="1">
      <alignment horizontal="center" vertical="center"/>
    </xf>
    <xf numFmtId="0" fontId="40" fillId="0" borderId="0" xfId="56" applyFont="1">
      <alignment/>
      <protection/>
    </xf>
    <xf numFmtId="14" fontId="41" fillId="0" borderId="28" xfId="0" applyNumberFormat="1" applyFont="1" applyBorder="1" applyAlignment="1">
      <alignment/>
    </xf>
    <xf numFmtId="0" fontId="43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43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5" fillId="0" borderId="0" xfId="0" applyFont="1" applyAlignment="1">
      <alignment horizontal="center" wrapText="1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0;%20&#1054;&#1051;&#1068;&#1043;&#1040;\&#1061;&#1048;&#1052;.&#1074;&#1086;&#1076;&#1072;\2016\&#1061;&#1080;&#1084;&#1074;&#1086;&#1076;&#1072;%20-%202016_%20&#1085;&#1086;&#1074;&#1099;&#1081;%20&#1085;&#1072;&#1075;&#1088;&#1077;&#1074;_%20&#1089;%20&#1082;&#1086;&#1101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 пол."/>
      <sheetName val="все 2 пол."/>
      <sheetName val="все 1 пол. (2)"/>
      <sheetName val="Ильичево"/>
      <sheetName val="Приказ изм нагрева"/>
      <sheetName val="Т"/>
      <sheetName val="Шуш_1"/>
      <sheetName val="Шуш_17"/>
      <sheetName val="Кап_1"/>
      <sheetName val="Син_1"/>
      <sheetName val="Зар_1"/>
      <sheetName val="Суб_1"/>
      <sheetName val="Шуш_2"/>
      <sheetName val="Кап_2"/>
      <sheetName val="Син_2"/>
      <sheetName val="Зар_2"/>
      <sheetName val="Суб_2"/>
      <sheetName val="Ильич_ГВС_2"/>
      <sheetName val="Ильичево_ХВС_2"/>
      <sheetName val="Ильич-отопл_2"/>
      <sheetName val="Шуш_3"/>
      <sheetName val="Капт_3"/>
      <sheetName val="Син_3"/>
      <sheetName val="Зар_3"/>
      <sheetName val="Суб_3"/>
      <sheetName val="Ильич_3"/>
      <sheetName val="Ильич_3_ХВ"/>
    </sheetNames>
    <sheetDataSet>
      <sheetData sheetId="20">
        <row r="24">
          <cell r="O24">
            <v>4.62</v>
          </cell>
        </row>
        <row r="30">
          <cell r="O30">
            <v>4.54</v>
          </cell>
        </row>
        <row r="36">
          <cell r="O36">
            <v>4.47</v>
          </cell>
        </row>
        <row r="42">
          <cell r="O42">
            <v>3.68</v>
          </cell>
        </row>
        <row r="48">
          <cell r="O48">
            <v>2.37</v>
          </cell>
        </row>
        <row r="54">
          <cell r="O54">
            <v>1.74</v>
          </cell>
        </row>
        <row r="60">
          <cell r="O60">
            <v>1.08</v>
          </cell>
        </row>
        <row r="66">
          <cell r="O66">
            <v>1.74</v>
          </cell>
        </row>
        <row r="72">
          <cell r="O72">
            <v>0.77</v>
          </cell>
        </row>
        <row r="78">
          <cell r="O78">
            <v>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L103"/>
  <sheetViews>
    <sheetView showGridLines="0" view="pageBreakPreview" zoomScaleSheetLayoutView="100" zoomScalePageLayoutView="0" workbookViewId="0" topLeftCell="A94">
      <selection activeCell="AO22" sqref="AO22"/>
    </sheetView>
  </sheetViews>
  <sheetFormatPr defaultColWidth="3.375" defaultRowHeight="12.75"/>
  <cols>
    <col min="1" max="2" width="2.125" style="0" customWidth="1"/>
    <col min="3" max="8" width="3.125" style="0" customWidth="1"/>
    <col min="9" max="26" width="3.375" style="0" customWidth="1"/>
    <col min="27" max="27" width="4.375" style="0" customWidth="1"/>
    <col min="28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4.125" style="15" bestFit="1" customWidth="1"/>
    <col min="34" max="34" width="5.75390625" style="0" hidden="1" customWidth="1"/>
    <col min="35" max="35" width="5.625" style="0" hidden="1" customWidth="1"/>
    <col min="36" max="36" width="14.125" style="15" hidden="1" customWidth="1"/>
    <col min="37" max="37" width="3.375" style="0" hidden="1" customWidth="1"/>
    <col min="38" max="38" width="8.375" style="0" hidden="1" customWidth="1"/>
    <col min="39" max="39" width="3.375" style="0" hidden="1" customWidth="1"/>
    <col min="40" max="40" width="3.375" style="0" customWidth="1"/>
  </cols>
  <sheetData>
    <row r="1" spans="20:36" s="13" customFormat="1" ht="16.5">
      <c r="T1" s="13" t="s">
        <v>28</v>
      </c>
      <c r="AG1" s="14"/>
      <c r="AJ1" s="14"/>
    </row>
    <row r="2" spans="20:36" s="13" customFormat="1" ht="16.5">
      <c r="T2" s="13" t="s">
        <v>29</v>
      </c>
      <c r="AG2" s="14"/>
      <c r="AJ2" s="14"/>
    </row>
    <row r="3" spans="20:36" s="13" customFormat="1" ht="34.5" customHeight="1">
      <c r="T3" s="13" t="s">
        <v>30</v>
      </c>
      <c r="AG3" s="14"/>
      <c r="AJ3" s="14"/>
    </row>
    <row r="4" spans="1:32" ht="21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1"/>
    </row>
    <row r="5" spans="1:32" ht="21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1"/>
    </row>
    <row r="6" spans="1:32" ht="21" customHeight="1">
      <c r="A6" s="88" t="s">
        <v>31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1"/>
      <c r="AF6" s="1"/>
    </row>
    <row r="7" spans="1:36" ht="21" customHeight="1">
      <c r="A7" s="89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2"/>
      <c r="AJ7" s="16"/>
    </row>
    <row r="8" spans="1:32" ht="21" customHeight="1">
      <c r="A8" s="86" t="s">
        <v>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3"/>
    </row>
    <row r="10" spans="1:36" s="5" customFormat="1" ht="18.75">
      <c r="A10" s="52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4"/>
      <c r="AG10" s="17"/>
      <c r="AJ10" s="17"/>
    </row>
    <row r="12" spans="1:36" s="6" customFormat="1" ht="15">
      <c r="A12" s="87" t="s">
        <v>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AJ12" s="18"/>
    </row>
    <row r="13" ht="15">
      <c r="AG13" s="18"/>
    </row>
    <row r="14" spans="1:24" ht="41.25" customHeight="1">
      <c r="A14" s="77" t="s">
        <v>5</v>
      </c>
      <c r="B14" s="78"/>
      <c r="C14" s="79" t="s">
        <v>32</v>
      </c>
      <c r="D14" s="80"/>
      <c r="E14" s="80"/>
      <c r="F14" s="80"/>
      <c r="G14" s="80"/>
      <c r="H14" s="81"/>
      <c r="I14" s="59" t="s">
        <v>6</v>
      </c>
      <c r="J14" s="59"/>
      <c r="K14" s="59" t="s">
        <v>33</v>
      </c>
      <c r="L14" s="59"/>
      <c r="M14" s="59"/>
      <c r="N14" s="59"/>
      <c r="O14" s="59" t="s">
        <v>41</v>
      </c>
      <c r="P14" s="59"/>
      <c r="Q14" s="59"/>
      <c r="R14" s="59"/>
      <c r="S14" s="59"/>
      <c r="T14" s="59" t="s">
        <v>8</v>
      </c>
      <c r="U14" s="59"/>
      <c r="V14" s="59"/>
      <c r="W14" s="59"/>
      <c r="X14" s="59"/>
    </row>
    <row r="15" spans="1:38" s="19" customFormat="1" ht="12.75">
      <c r="A15" s="63">
        <v>1</v>
      </c>
      <c r="B15" s="64"/>
      <c r="C15" s="63">
        <v>2</v>
      </c>
      <c r="D15" s="65"/>
      <c r="E15" s="65"/>
      <c r="F15" s="65"/>
      <c r="G15" s="65"/>
      <c r="H15" s="64"/>
      <c r="I15" s="70">
        <v>3</v>
      </c>
      <c r="J15" s="70"/>
      <c r="K15" s="70">
        <v>4</v>
      </c>
      <c r="L15" s="70"/>
      <c r="M15" s="70"/>
      <c r="N15" s="70"/>
      <c r="O15" s="70">
        <v>5</v>
      </c>
      <c r="P15" s="70"/>
      <c r="Q15" s="70"/>
      <c r="R15" s="70"/>
      <c r="S15" s="70"/>
      <c r="T15" s="70">
        <v>6</v>
      </c>
      <c r="U15" s="70"/>
      <c r="V15" s="70"/>
      <c r="W15" s="70"/>
      <c r="X15" s="70"/>
      <c r="AG15" s="15" t="s">
        <v>34</v>
      </c>
      <c r="AJ15" s="15" t="s">
        <v>34</v>
      </c>
      <c r="AK15"/>
      <c r="AL15" s="16" t="s">
        <v>37</v>
      </c>
    </row>
    <row r="16" spans="1:38" ht="12.75">
      <c r="A16" s="71" t="s">
        <v>9</v>
      </c>
      <c r="B16" s="72"/>
      <c r="C16" s="66" t="s">
        <v>10</v>
      </c>
      <c r="D16" s="66"/>
      <c r="E16" s="66"/>
      <c r="F16" s="66"/>
      <c r="G16" s="66"/>
      <c r="H16" s="66"/>
      <c r="I16" s="83" t="s">
        <v>11</v>
      </c>
      <c r="J16" s="83"/>
      <c r="K16" s="84">
        <v>188.19</v>
      </c>
      <c r="L16" s="84"/>
      <c r="M16" s="84"/>
      <c r="N16" s="84"/>
      <c r="O16" s="69">
        <v>0</v>
      </c>
      <c r="P16" s="69"/>
      <c r="Q16" s="69"/>
      <c r="R16" s="69"/>
      <c r="S16" s="69"/>
      <c r="T16" s="62">
        <f>K16</f>
        <v>188.19</v>
      </c>
      <c r="U16" s="62"/>
      <c r="V16" s="62"/>
      <c r="W16" s="62"/>
      <c r="X16" s="62"/>
      <c r="AG16" s="90">
        <f>T16+T17</f>
        <v>460.32160000000005</v>
      </c>
      <c r="AH16" s="91"/>
      <c r="AJ16" s="92">
        <v>552.36</v>
      </c>
      <c r="AL16" s="93">
        <f>AG16/AJ16</f>
        <v>0.8333724382648998</v>
      </c>
    </row>
    <row r="17" spans="1:38" ht="12.75">
      <c r="A17" s="73"/>
      <c r="B17" s="74"/>
      <c r="C17" s="66" t="s">
        <v>12</v>
      </c>
      <c r="D17" s="66"/>
      <c r="E17" s="66"/>
      <c r="F17" s="66"/>
      <c r="G17" s="66"/>
      <c r="H17" s="66"/>
      <c r="I17" s="83" t="s">
        <v>13</v>
      </c>
      <c r="J17" s="83"/>
      <c r="K17" s="84">
        <f>4186.64</f>
        <v>4186.64</v>
      </c>
      <c r="L17" s="84"/>
      <c r="M17" s="84"/>
      <c r="N17" s="84"/>
      <c r="O17" s="85">
        <f>0.065</f>
        <v>0.065</v>
      </c>
      <c r="P17" s="85"/>
      <c r="Q17" s="85"/>
      <c r="R17" s="85"/>
      <c r="S17" s="85"/>
      <c r="T17" s="62">
        <f>K17*O17</f>
        <v>272.13160000000005</v>
      </c>
      <c r="U17" s="62"/>
      <c r="V17" s="62"/>
      <c r="W17" s="62"/>
      <c r="X17" s="62"/>
      <c r="AG17" s="94"/>
      <c r="AH17" s="91"/>
      <c r="AJ17" s="95"/>
      <c r="AL17" s="96"/>
    </row>
    <row r="19" spans="1:35" s="6" customFormat="1" ht="15">
      <c r="A19" s="82" t="s">
        <v>35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97"/>
      <c r="AG19" s="97"/>
      <c r="AH19"/>
      <c r="AI19" s="98"/>
    </row>
    <row r="20" spans="33:36" ht="12.75">
      <c r="AG20" s="16"/>
      <c r="AI20" s="20"/>
      <c r="AJ20"/>
    </row>
    <row r="21" spans="1:33" s="21" customFormat="1" ht="42.75" customHeight="1">
      <c r="A21" s="76" t="s">
        <v>45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99"/>
      <c r="AG21" s="99"/>
    </row>
    <row r="22" spans="1:36" ht="51" customHeight="1">
      <c r="A22" s="77" t="s">
        <v>5</v>
      </c>
      <c r="B22" s="78"/>
      <c r="C22" s="79" t="s">
        <v>32</v>
      </c>
      <c r="D22" s="80"/>
      <c r="E22" s="80"/>
      <c r="F22" s="80"/>
      <c r="G22" s="80"/>
      <c r="H22" s="81"/>
      <c r="I22" s="59" t="s">
        <v>6</v>
      </c>
      <c r="J22" s="59"/>
      <c r="K22" s="59" t="s">
        <v>33</v>
      </c>
      <c r="L22" s="59"/>
      <c r="M22" s="59"/>
      <c r="N22" s="59"/>
      <c r="O22" s="59" t="s">
        <v>46</v>
      </c>
      <c r="P22" s="59"/>
      <c r="Q22" s="59"/>
      <c r="R22" s="59"/>
      <c r="S22" s="59"/>
      <c r="T22" s="59" t="s">
        <v>8</v>
      </c>
      <c r="U22" s="59"/>
      <c r="V22" s="59"/>
      <c r="W22" s="59"/>
      <c r="X22" s="59"/>
      <c r="AG22" s="16"/>
      <c r="AI22" s="20"/>
      <c r="AJ22"/>
    </row>
    <row r="23" spans="1:38" ht="12.75" customHeight="1">
      <c r="A23" s="63">
        <v>1</v>
      </c>
      <c r="B23" s="64"/>
      <c r="C23" s="63">
        <v>2</v>
      </c>
      <c r="D23" s="65"/>
      <c r="E23" s="65"/>
      <c r="F23" s="65"/>
      <c r="G23" s="65"/>
      <c r="H23" s="64"/>
      <c r="I23" s="70">
        <v>3</v>
      </c>
      <c r="J23" s="70"/>
      <c r="K23" s="70">
        <v>4</v>
      </c>
      <c r="L23" s="70"/>
      <c r="M23" s="70"/>
      <c r="N23" s="70"/>
      <c r="O23" s="70">
        <v>5</v>
      </c>
      <c r="P23" s="70"/>
      <c r="Q23" s="70"/>
      <c r="R23" s="70"/>
      <c r="S23" s="70"/>
      <c r="T23" s="70">
        <v>6</v>
      </c>
      <c r="U23" s="70"/>
      <c r="V23" s="70"/>
      <c r="W23" s="70"/>
      <c r="X23" s="70"/>
      <c r="AG23" s="16" t="s">
        <v>36</v>
      </c>
      <c r="AI23" s="20"/>
      <c r="AJ23" s="16" t="s">
        <v>36</v>
      </c>
      <c r="AL23" s="16" t="s">
        <v>37</v>
      </c>
    </row>
    <row r="24" spans="1:38" ht="12.75">
      <c r="A24" s="71" t="s">
        <v>9</v>
      </c>
      <c r="B24" s="72"/>
      <c r="C24" s="66" t="s">
        <v>10</v>
      </c>
      <c r="D24" s="66"/>
      <c r="E24" s="66"/>
      <c r="F24" s="66"/>
      <c r="G24" s="66"/>
      <c r="H24" s="66"/>
      <c r="I24" s="67" t="s">
        <v>11</v>
      </c>
      <c r="J24" s="68"/>
      <c r="K24" s="62">
        <f>K16</f>
        <v>188.19</v>
      </c>
      <c r="L24" s="62"/>
      <c r="M24" s="62"/>
      <c r="N24" s="62"/>
      <c r="O24" s="75">
        <v>3.3</v>
      </c>
      <c r="P24" s="75"/>
      <c r="Q24" s="75"/>
      <c r="R24" s="75"/>
      <c r="S24" s="75"/>
      <c r="T24" s="62">
        <f>K24*O24</f>
        <v>621.0269999999999</v>
      </c>
      <c r="U24" s="62"/>
      <c r="V24" s="62"/>
      <c r="W24" s="62"/>
      <c r="X24" s="62"/>
      <c r="AG24" s="100">
        <f>T24+T25</f>
        <v>1519.06128</v>
      </c>
      <c r="AI24" s="20"/>
      <c r="AJ24" s="101">
        <v>844.99</v>
      </c>
      <c r="AL24" s="93">
        <f>AG24/AJ24</f>
        <v>1.7977269316796647</v>
      </c>
    </row>
    <row r="25" spans="1:38" ht="12.75">
      <c r="A25" s="73"/>
      <c r="B25" s="74"/>
      <c r="C25" s="66" t="s">
        <v>12</v>
      </c>
      <c r="D25" s="66"/>
      <c r="E25" s="66"/>
      <c r="F25" s="66"/>
      <c r="G25" s="66"/>
      <c r="H25" s="66"/>
      <c r="I25" s="67" t="s">
        <v>13</v>
      </c>
      <c r="J25" s="68"/>
      <c r="K25" s="62">
        <f>K17</f>
        <v>4186.64</v>
      </c>
      <c r="L25" s="62"/>
      <c r="M25" s="62"/>
      <c r="N25" s="62"/>
      <c r="O25" s="69">
        <f>O24*O17</f>
        <v>0.2145</v>
      </c>
      <c r="P25" s="69"/>
      <c r="Q25" s="69"/>
      <c r="R25" s="69"/>
      <c r="S25" s="69"/>
      <c r="T25" s="62">
        <f>K25*O25</f>
        <v>898.0342800000001</v>
      </c>
      <c r="U25" s="62"/>
      <c r="V25" s="62"/>
      <c r="W25" s="62"/>
      <c r="X25" s="62"/>
      <c r="AG25" s="102"/>
      <c r="AI25" s="20"/>
      <c r="AJ25" s="103"/>
      <c r="AL25" s="96"/>
    </row>
    <row r="26" spans="4:36" ht="12.75">
      <c r="D26" s="32"/>
      <c r="E26" s="32"/>
      <c r="F26" s="32"/>
      <c r="G26" s="32"/>
      <c r="H26" s="32"/>
      <c r="I26" s="32"/>
      <c r="J26" s="32"/>
      <c r="AG26" s="16"/>
      <c r="AI26" s="20"/>
      <c r="AJ26"/>
    </row>
    <row r="27" spans="1:33" s="21" customFormat="1" ht="38.25" customHeight="1">
      <c r="A27" s="76" t="s">
        <v>47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99"/>
      <c r="AG27" s="99"/>
    </row>
    <row r="28" spans="1:36" ht="51" customHeight="1">
      <c r="A28" s="77" t="s">
        <v>5</v>
      </c>
      <c r="B28" s="78"/>
      <c r="C28" s="79" t="s">
        <v>32</v>
      </c>
      <c r="D28" s="80"/>
      <c r="E28" s="80"/>
      <c r="F28" s="80"/>
      <c r="G28" s="80"/>
      <c r="H28" s="81"/>
      <c r="I28" s="59" t="s">
        <v>6</v>
      </c>
      <c r="J28" s="59"/>
      <c r="K28" s="59" t="s">
        <v>33</v>
      </c>
      <c r="L28" s="59"/>
      <c r="M28" s="59"/>
      <c r="N28" s="59"/>
      <c r="O28" s="59" t="s">
        <v>7</v>
      </c>
      <c r="P28" s="59"/>
      <c r="Q28" s="59"/>
      <c r="R28" s="59"/>
      <c r="S28" s="59"/>
      <c r="T28" s="59" t="s">
        <v>8</v>
      </c>
      <c r="U28" s="59"/>
      <c r="V28" s="59"/>
      <c r="W28" s="59"/>
      <c r="X28" s="59"/>
      <c r="AG28" s="16"/>
      <c r="AI28" s="20"/>
      <c r="AJ28"/>
    </row>
    <row r="29" spans="1:38" ht="12.75" customHeight="1">
      <c r="A29" s="63">
        <v>1</v>
      </c>
      <c r="B29" s="64"/>
      <c r="C29" s="63">
        <v>2</v>
      </c>
      <c r="D29" s="65"/>
      <c r="E29" s="65"/>
      <c r="F29" s="65"/>
      <c r="G29" s="65"/>
      <c r="H29" s="64"/>
      <c r="I29" s="70">
        <v>3</v>
      </c>
      <c r="J29" s="70"/>
      <c r="K29" s="70">
        <v>4</v>
      </c>
      <c r="L29" s="70"/>
      <c r="M29" s="70"/>
      <c r="N29" s="70"/>
      <c r="O29" s="70">
        <v>5</v>
      </c>
      <c r="P29" s="70"/>
      <c r="Q29" s="70"/>
      <c r="R29" s="70"/>
      <c r="S29" s="70"/>
      <c r="T29" s="70">
        <v>6</v>
      </c>
      <c r="U29" s="70"/>
      <c r="V29" s="70"/>
      <c r="W29" s="70"/>
      <c r="X29" s="70"/>
      <c r="AG29" s="16"/>
      <c r="AI29" s="20"/>
      <c r="AJ29" s="16"/>
      <c r="AL29" s="16"/>
    </row>
    <row r="30" spans="1:38" ht="12.75">
      <c r="A30" s="71" t="s">
        <v>9</v>
      </c>
      <c r="B30" s="72"/>
      <c r="C30" s="66" t="s">
        <v>10</v>
      </c>
      <c r="D30" s="66"/>
      <c r="E30" s="66"/>
      <c r="F30" s="66"/>
      <c r="G30" s="66"/>
      <c r="H30" s="66"/>
      <c r="I30" s="67" t="s">
        <v>11</v>
      </c>
      <c r="J30" s="68"/>
      <c r="K30" s="62">
        <f>K16</f>
        <v>188.19</v>
      </c>
      <c r="L30" s="62"/>
      <c r="M30" s="62"/>
      <c r="N30" s="62"/>
      <c r="O30" s="75">
        <v>3.24</v>
      </c>
      <c r="P30" s="75"/>
      <c r="Q30" s="75"/>
      <c r="R30" s="75"/>
      <c r="S30" s="75"/>
      <c r="T30" s="62">
        <f>K30*O30</f>
        <v>609.7356</v>
      </c>
      <c r="U30" s="62"/>
      <c r="V30" s="62"/>
      <c r="W30" s="62"/>
      <c r="X30" s="62"/>
      <c r="AG30" s="100">
        <f>T30+T31</f>
        <v>1491.441984</v>
      </c>
      <c r="AI30" s="20"/>
      <c r="AJ30" s="101">
        <v>810.49</v>
      </c>
      <c r="AL30" s="93">
        <f>AG30/AJ30</f>
        <v>1.840173208799615</v>
      </c>
    </row>
    <row r="31" spans="1:38" ht="12.75">
      <c r="A31" s="73"/>
      <c r="B31" s="74"/>
      <c r="C31" s="66" t="s">
        <v>12</v>
      </c>
      <c r="D31" s="66"/>
      <c r="E31" s="66"/>
      <c r="F31" s="66"/>
      <c r="G31" s="66"/>
      <c r="H31" s="66"/>
      <c r="I31" s="67" t="s">
        <v>13</v>
      </c>
      <c r="J31" s="68"/>
      <c r="K31" s="62">
        <f>K17</f>
        <v>4186.64</v>
      </c>
      <c r="L31" s="62"/>
      <c r="M31" s="62"/>
      <c r="N31" s="62"/>
      <c r="O31" s="69">
        <f>O30*O17</f>
        <v>0.2106</v>
      </c>
      <c r="P31" s="69"/>
      <c r="Q31" s="69"/>
      <c r="R31" s="69"/>
      <c r="S31" s="69"/>
      <c r="T31" s="62">
        <f>K31*O31</f>
        <v>881.7063840000001</v>
      </c>
      <c r="U31" s="62"/>
      <c r="V31" s="62"/>
      <c r="W31" s="62"/>
      <c r="X31" s="62"/>
      <c r="AG31" s="102"/>
      <c r="AI31" s="20"/>
      <c r="AJ31" s="103"/>
      <c r="AL31" s="96"/>
    </row>
    <row r="32" spans="4:36" ht="12.75">
      <c r="D32" s="32"/>
      <c r="E32" s="32"/>
      <c r="F32" s="32"/>
      <c r="G32" s="32"/>
      <c r="H32" s="32"/>
      <c r="I32" s="32"/>
      <c r="J32" s="32"/>
      <c r="AG32" s="16"/>
      <c r="AI32" s="20"/>
      <c r="AJ32"/>
    </row>
    <row r="33" spans="1:33" s="21" customFormat="1" ht="38.25" customHeight="1">
      <c r="A33" s="76" t="s">
        <v>48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6" ht="51" customHeight="1">
      <c r="A34" s="77" t="s">
        <v>5</v>
      </c>
      <c r="B34" s="78"/>
      <c r="C34" s="79" t="s">
        <v>32</v>
      </c>
      <c r="D34" s="80"/>
      <c r="E34" s="80"/>
      <c r="F34" s="80"/>
      <c r="G34" s="80"/>
      <c r="H34" s="81"/>
      <c r="I34" s="59" t="s">
        <v>6</v>
      </c>
      <c r="J34" s="59"/>
      <c r="K34" s="59" t="s">
        <v>33</v>
      </c>
      <c r="L34" s="59"/>
      <c r="M34" s="59"/>
      <c r="N34" s="59"/>
      <c r="O34" s="59" t="s">
        <v>7</v>
      </c>
      <c r="P34" s="59"/>
      <c r="Q34" s="59"/>
      <c r="R34" s="59"/>
      <c r="S34" s="59"/>
      <c r="T34" s="59" t="s">
        <v>8</v>
      </c>
      <c r="U34" s="59"/>
      <c r="V34" s="59"/>
      <c r="W34" s="59"/>
      <c r="X34" s="59"/>
      <c r="AG34" s="16"/>
      <c r="AI34" s="20"/>
      <c r="AJ34"/>
    </row>
    <row r="35" spans="1:38" ht="12.75" customHeight="1">
      <c r="A35" s="63">
        <v>1</v>
      </c>
      <c r="B35" s="64"/>
      <c r="C35" s="63">
        <v>2</v>
      </c>
      <c r="D35" s="65"/>
      <c r="E35" s="65"/>
      <c r="F35" s="65"/>
      <c r="G35" s="65"/>
      <c r="H35" s="64"/>
      <c r="I35" s="70">
        <v>3</v>
      </c>
      <c r="J35" s="70"/>
      <c r="K35" s="70">
        <v>4</v>
      </c>
      <c r="L35" s="70"/>
      <c r="M35" s="70"/>
      <c r="N35" s="70"/>
      <c r="O35" s="70">
        <v>5</v>
      </c>
      <c r="P35" s="70"/>
      <c r="Q35" s="70"/>
      <c r="R35" s="70"/>
      <c r="S35" s="70"/>
      <c r="T35" s="70">
        <v>6</v>
      </c>
      <c r="U35" s="70"/>
      <c r="V35" s="70"/>
      <c r="W35" s="70"/>
      <c r="X35" s="70"/>
      <c r="AG35" s="16"/>
      <c r="AI35" s="20"/>
      <c r="AJ35" s="16"/>
      <c r="AL35" s="16"/>
    </row>
    <row r="36" spans="1:38" ht="12.75">
      <c r="A36" s="71" t="s">
        <v>9</v>
      </c>
      <c r="B36" s="72"/>
      <c r="C36" s="66" t="s">
        <v>10</v>
      </c>
      <c r="D36" s="66"/>
      <c r="E36" s="66"/>
      <c r="F36" s="66"/>
      <c r="G36" s="66"/>
      <c r="H36" s="66"/>
      <c r="I36" s="67" t="s">
        <v>11</v>
      </c>
      <c r="J36" s="68"/>
      <c r="K36" s="62">
        <f>K16</f>
        <v>188.19</v>
      </c>
      <c r="L36" s="62"/>
      <c r="M36" s="62"/>
      <c r="N36" s="62"/>
      <c r="O36" s="75">
        <v>3.19</v>
      </c>
      <c r="P36" s="75"/>
      <c r="Q36" s="75"/>
      <c r="R36" s="75"/>
      <c r="S36" s="75"/>
      <c r="T36" s="62">
        <f>K36*O36</f>
        <v>600.3261</v>
      </c>
      <c r="U36" s="62"/>
      <c r="V36" s="62"/>
      <c r="W36" s="62"/>
      <c r="X36" s="62"/>
      <c r="AG36" s="100">
        <f>T36+T37</f>
        <v>1468.4259040000002</v>
      </c>
      <c r="AI36" s="20"/>
      <c r="AJ36" s="101">
        <v>777.52</v>
      </c>
      <c r="AL36" s="93">
        <f>AG36/AJ36</f>
        <v>1.888602098981377</v>
      </c>
    </row>
    <row r="37" spans="1:38" ht="12.75">
      <c r="A37" s="73"/>
      <c r="B37" s="74"/>
      <c r="C37" s="66" t="s">
        <v>12</v>
      </c>
      <c r="D37" s="66"/>
      <c r="E37" s="66"/>
      <c r="F37" s="66"/>
      <c r="G37" s="66"/>
      <c r="H37" s="66"/>
      <c r="I37" s="67" t="s">
        <v>13</v>
      </c>
      <c r="J37" s="68"/>
      <c r="K37" s="62">
        <f>K17</f>
        <v>4186.64</v>
      </c>
      <c r="L37" s="62"/>
      <c r="M37" s="62"/>
      <c r="N37" s="62"/>
      <c r="O37" s="69">
        <f>O36*O17</f>
        <v>0.20735</v>
      </c>
      <c r="P37" s="69"/>
      <c r="Q37" s="69"/>
      <c r="R37" s="69"/>
      <c r="S37" s="69"/>
      <c r="T37" s="62">
        <f>K37*O37</f>
        <v>868.0998040000001</v>
      </c>
      <c r="U37" s="62"/>
      <c r="V37" s="62"/>
      <c r="W37" s="62"/>
      <c r="X37" s="62"/>
      <c r="AG37" s="102"/>
      <c r="AI37" s="20"/>
      <c r="AJ37" s="103"/>
      <c r="AL37" s="96"/>
    </row>
    <row r="38" spans="4:36" ht="12.75">
      <c r="D38" s="32"/>
      <c r="E38" s="32"/>
      <c r="F38" s="32"/>
      <c r="G38" s="32"/>
      <c r="H38" s="32"/>
      <c r="I38" s="32"/>
      <c r="J38" s="32"/>
      <c r="AG38" s="16"/>
      <c r="AI38" s="20"/>
      <c r="AJ38"/>
    </row>
    <row r="39" spans="1:33" s="21" customFormat="1" ht="45" customHeight="1">
      <c r="A39" s="76" t="s">
        <v>49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6" ht="51" customHeight="1">
      <c r="A40" s="77" t="s">
        <v>5</v>
      </c>
      <c r="B40" s="78"/>
      <c r="C40" s="79" t="s">
        <v>32</v>
      </c>
      <c r="D40" s="80"/>
      <c r="E40" s="80"/>
      <c r="F40" s="80"/>
      <c r="G40" s="80"/>
      <c r="H40" s="81"/>
      <c r="I40" s="59" t="s">
        <v>6</v>
      </c>
      <c r="J40" s="59"/>
      <c r="K40" s="59" t="s">
        <v>33</v>
      </c>
      <c r="L40" s="59"/>
      <c r="M40" s="59"/>
      <c r="N40" s="59"/>
      <c r="O40" s="59" t="s">
        <v>7</v>
      </c>
      <c r="P40" s="59"/>
      <c r="Q40" s="59"/>
      <c r="R40" s="59"/>
      <c r="S40" s="59"/>
      <c r="T40" s="59" t="s">
        <v>8</v>
      </c>
      <c r="U40" s="59"/>
      <c r="V40" s="59"/>
      <c r="W40" s="59"/>
      <c r="X40" s="59"/>
      <c r="AG40" s="16"/>
      <c r="AI40" s="20"/>
      <c r="AJ40"/>
    </row>
    <row r="41" spans="1:38" ht="12.75" customHeight="1">
      <c r="A41" s="63">
        <v>1</v>
      </c>
      <c r="B41" s="64"/>
      <c r="C41" s="63">
        <v>2</v>
      </c>
      <c r="D41" s="65"/>
      <c r="E41" s="65"/>
      <c r="F41" s="65"/>
      <c r="G41" s="65"/>
      <c r="H41" s="64"/>
      <c r="I41" s="70">
        <v>3</v>
      </c>
      <c r="J41" s="70"/>
      <c r="K41" s="70">
        <v>4</v>
      </c>
      <c r="L41" s="70"/>
      <c r="M41" s="70"/>
      <c r="N41" s="70"/>
      <c r="O41" s="70">
        <v>5</v>
      </c>
      <c r="P41" s="70"/>
      <c r="Q41" s="70"/>
      <c r="R41" s="70"/>
      <c r="S41" s="70"/>
      <c r="T41" s="70">
        <v>6</v>
      </c>
      <c r="U41" s="70"/>
      <c r="V41" s="70"/>
      <c r="W41" s="70"/>
      <c r="X41" s="70"/>
      <c r="AG41" s="16"/>
      <c r="AI41" s="20"/>
      <c r="AJ41" s="16"/>
      <c r="AL41" s="16"/>
    </row>
    <row r="42" spans="1:38" ht="12.75">
      <c r="A42" s="71" t="s">
        <v>9</v>
      </c>
      <c r="B42" s="72"/>
      <c r="C42" s="66" t="s">
        <v>10</v>
      </c>
      <c r="D42" s="66"/>
      <c r="E42" s="66"/>
      <c r="F42" s="66"/>
      <c r="G42" s="66"/>
      <c r="H42" s="66"/>
      <c r="I42" s="67" t="s">
        <v>11</v>
      </c>
      <c r="J42" s="68"/>
      <c r="K42" s="62">
        <f>K16</f>
        <v>188.19</v>
      </c>
      <c r="L42" s="62"/>
      <c r="M42" s="62"/>
      <c r="N42" s="62"/>
      <c r="O42" s="75">
        <v>2.63</v>
      </c>
      <c r="P42" s="75"/>
      <c r="Q42" s="75"/>
      <c r="R42" s="75"/>
      <c r="S42" s="75"/>
      <c r="T42" s="62">
        <f>K42*O42</f>
        <v>494.93969999999996</v>
      </c>
      <c r="U42" s="62"/>
      <c r="V42" s="62"/>
      <c r="W42" s="62"/>
      <c r="X42" s="62"/>
      <c r="AG42" s="100">
        <f>T42+T43</f>
        <v>1210.645808</v>
      </c>
      <c r="AI42" s="20"/>
      <c r="AJ42" s="101">
        <v>693.58</v>
      </c>
      <c r="AL42" s="93">
        <f>AG42/AJ42</f>
        <v>1.745502765362323</v>
      </c>
    </row>
    <row r="43" spans="1:38" ht="12.75">
      <c r="A43" s="73"/>
      <c r="B43" s="74"/>
      <c r="C43" s="66" t="s">
        <v>12</v>
      </c>
      <c r="D43" s="66"/>
      <c r="E43" s="66"/>
      <c r="F43" s="66"/>
      <c r="G43" s="66"/>
      <c r="H43" s="66"/>
      <c r="I43" s="67" t="s">
        <v>13</v>
      </c>
      <c r="J43" s="68"/>
      <c r="K43" s="62">
        <f>K17</f>
        <v>4186.64</v>
      </c>
      <c r="L43" s="62"/>
      <c r="M43" s="62"/>
      <c r="N43" s="62"/>
      <c r="O43" s="69">
        <f>O42*O17</f>
        <v>0.17095</v>
      </c>
      <c r="P43" s="69"/>
      <c r="Q43" s="69"/>
      <c r="R43" s="69"/>
      <c r="S43" s="69"/>
      <c r="T43" s="62">
        <f>K43*O43</f>
        <v>715.706108</v>
      </c>
      <c r="U43" s="62"/>
      <c r="V43" s="62"/>
      <c r="W43" s="62"/>
      <c r="X43" s="62"/>
      <c r="AG43" s="102"/>
      <c r="AI43" s="20"/>
      <c r="AJ43" s="103"/>
      <c r="AL43" s="96"/>
    </row>
    <row r="44" spans="4:36" ht="12.75">
      <c r="D44" s="32"/>
      <c r="E44" s="32"/>
      <c r="F44" s="32"/>
      <c r="G44" s="32"/>
      <c r="H44" s="32"/>
      <c r="I44" s="32"/>
      <c r="J44" s="32"/>
      <c r="AG44" s="16"/>
      <c r="AI44" s="20"/>
      <c r="AJ44"/>
    </row>
    <row r="45" spans="1:33" s="21" customFormat="1" ht="37.5" customHeight="1">
      <c r="A45" s="76" t="s">
        <v>50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6" ht="51" customHeight="1">
      <c r="A46" s="77" t="s">
        <v>5</v>
      </c>
      <c r="B46" s="78"/>
      <c r="C46" s="79" t="s">
        <v>32</v>
      </c>
      <c r="D46" s="80"/>
      <c r="E46" s="80"/>
      <c r="F46" s="80"/>
      <c r="G46" s="80"/>
      <c r="H46" s="81"/>
      <c r="I46" s="59" t="s">
        <v>6</v>
      </c>
      <c r="J46" s="59"/>
      <c r="K46" s="59" t="s">
        <v>33</v>
      </c>
      <c r="L46" s="59"/>
      <c r="M46" s="59"/>
      <c r="N46" s="59"/>
      <c r="O46" s="59" t="s">
        <v>7</v>
      </c>
      <c r="P46" s="59"/>
      <c r="Q46" s="59"/>
      <c r="R46" s="59"/>
      <c r="S46" s="59"/>
      <c r="T46" s="59" t="s">
        <v>8</v>
      </c>
      <c r="U46" s="59"/>
      <c r="V46" s="59"/>
      <c r="W46" s="59"/>
      <c r="X46" s="59"/>
      <c r="AG46" s="16"/>
      <c r="AI46" s="20"/>
      <c r="AJ46"/>
    </row>
    <row r="47" spans="1:38" ht="12.75" customHeight="1">
      <c r="A47" s="63">
        <v>1</v>
      </c>
      <c r="B47" s="64"/>
      <c r="C47" s="63">
        <v>2</v>
      </c>
      <c r="D47" s="65"/>
      <c r="E47" s="65"/>
      <c r="F47" s="65"/>
      <c r="G47" s="65"/>
      <c r="H47" s="64"/>
      <c r="I47" s="70">
        <v>3</v>
      </c>
      <c r="J47" s="70"/>
      <c r="K47" s="70">
        <v>4</v>
      </c>
      <c r="L47" s="70"/>
      <c r="M47" s="70"/>
      <c r="N47" s="70"/>
      <c r="O47" s="70">
        <v>5</v>
      </c>
      <c r="P47" s="70"/>
      <c r="Q47" s="70"/>
      <c r="R47" s="70"/>
      <c r="S47" s="70"/>
      <c r="T47" s="70">
        <v>6</v>
      </c>
      <c r="U47" s="70"/>
      <c r="V47" s="70"/>
      <c r="W47" s="70"/>
      <c r="X47" s="70"/>
      <c r="AG47" s="16"/>
      <c r="AI47" s="20"/>
      <c r="AJ47" s="16"/>
      <c r="AL47" s="16"/>
    </row>
    <row r="48" spans="1:38" ht="12.75">
      <c r="A48" s="71" t="s">
        <v>9</v>
      </c>
      <c r="B48" s="72"/>
      <c r="C48" s="66" t="s">
        <v>10</v>
      </c>
      <c r="D48" s="66"/>
      <c r="E48" s="66"/>
      <c r="F48" s="66"/>
      <c r="G48" s="66"/>
      <c r="H48" s="66"/>
      <c r="I48" s="67" t="s">
        <v>11</v>
      </c>
      <c r="J48" s="68"/>
      <c r="K48" s="62">
        <f>K16</f>
        <v>188.19</v>
      </c>
      <c r="L48" s="62"/>
      <c r="M48" s="62"/>
      <c r="N48" s="62"/>
      <c r="O48" s="75">
        <v>1.69</v>
      </c>
      <c r="P48" s="75"/>
      <c r="Q48" s="75"/>
      <c r="R48" s="75"/>
      <c r="S48" s="75"/>
      <c r="T48" s="62">
        <f>K48*O48</f>
        <v>318.0411</v>
      </c>
      <c r="U48" s="62"/>
      <c r="V48" s="62"/>
      <c r="W48" s="62"/>
      <c r="X48" s="62"/>
      <c r="AG48" s="100">
        <f>T48+T49</f>
        <v>777.9435040000001</v>
      </c>
      <c r="AI48" s="20"/>
      <c r="AJ48" s="101">
        <v>609.59</v>
      </c>
      <c r="AL48" s="93">
        <f>AG48/AJ48</f>
        <v>1.2761749766236323</v>
      </c>
    </row>
    <row r="49" spans="1:38" ht="12.75">
      <c r="A49" s="73"/>
      <c r="B49" s="74"/>
      <c r="C49" s="66" t="s">
        <v>12</v>
      </c>
      <c r="D49" s="66"/>
      <c r="E49" s="66"/>
      <c r="F49" s="66"/>
      <c r="G49" s="66"/>
      <c r="H49" s="66"/>
      <c r="I49" s="67" t="s">
        <v>13</v>
      </c>
      <c r="J49" s="68"/>
      <c r="K49" s="62">
        <f>K17</f>
        <v>4186.64</v>
      </c>
      <c r="L49" s="62"/>
      <c r="M49" s="62"/>
      <c r="N49" s="62"/>
      <c r="O49" s="69">
        <f>O48*O17</f>
        <v>0.10985</v>
      </c>
      <c r="P49" s="69"/>
      <c r="Q49" s="69"/>
      <c r="R49" s="69"/>
      <c r="S49" s="69"/>
      <c r="T49" s="62">
        <f>K49*O49</f>
        <v>459.90240400000005</v>
      </c>
      <c r="U49" s="62"/>
      <c r="V49" s="62"/>
      <c r="W49" s="62"/>
      <c r="X49" s="62"/>
      <c r="AG49" s="102"/>
      <c r="AI49" s="20"/>
      <c r="AJ49" s="103"/>
      <c r="AL49" s="96"/>
    </row>
    <row r="50" spans="4:36" ht="12.75">
      <c r="D50" s="32"/>
      <c r="E50" s="32"/>
      <c r="F50" s="32"/>
      <c r="G50" s="32"/>
      <c r="H50" s="32"/>
      <c r="I50" s="32"/>
      <c r="J50" s="32"/>
      <c r="AG50" s="16"/>
      <c r="AI50" s="20"/>
      <c r="AJ50"/>
    </row>
    <row r="51" spans="1:33" s="21" customFormat="1" ht="30" customHeight="1">
      <c r="A51" s="76" t="s">
        <v>51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6" ht="51" customHeight="1">
      <c r="A52" s="77" t="s">
        <v>5</v>
      </c>
      <c r="B52" s="78"/>
      <c r="C52" s="79" t="s">
        <v>32</v>
      </c>
      <c r="D52" s="80"/>
      <c r="E52" s="80"/>
      <c r="F52" s="80"/>
      <c r="G52" s="80"/>
      <c r="H52" s="81"/>
      <c r="I52" s="59" t="s">
        <v>6</v>
      </c>
      <c r="J52" s="59"/>
      <c r="K52" s="59" t="s">
        <v>33</v>
      </c>
      <c r="L52" s="59"/>
      <c r="M52" s="59"/>
      <c r="N52" s="59"/>
      <c r="O52" s="59" t="s">
        <v>7</v>
      </c>
      <c r="P52" s="59"/>
      <c r="Q52" s="59"/>
      <c r="R52" s="59"/>
      <c r="S52" s="59"/>
      <c r="T52" s="59" t="s">
        <v>8</v>
      </c>
      <c r="U52" s="59"/>
      <c r="V52" s="59"/>
      <c r="W52" s="59"/>
      <c r="X52" s="59"/>
      <c r="AG52" s="16"/>
      <c r="AI52" s="20"/>
      <c r="AJ52"/>
    </row>
    <row r="53" spans="1:38" ht="12.75" customHeight="1">
      <c r="A53" s="63">
        <v>1</v>
      </c>
      <c r="B53" s="64"/>
      <c r="C53" s="63">
        <v>2</v>
      </c>
      <c r="D53" s="65"/>
      <c r="E53" s="65"/>
      <c r="F53" s="65"/>
      <c r="G53" s="65"/>
      <c r="H53" s="64"/>
      <c r="I53" s="70">
        <v>3</v>
      </c>
      <c r="J53" s="70"/>
      <c r="K53" s="70">
        <v>4</v>
      </c>
      <c r="L53" s="70"/>
      <c r="M53" s="70"/>
      <c r="N53" s="70"/>
      <c r="O53" s="70">
        <v>5</v>
      </c>
      <c r="P53" s="70"/>
      <c r="Q53" s="70"/>
      <c r="R53" s="70"/>
      <c r="S53" s="70"/>
      <c r="T53" s="70">
        <v>6</v>
      </c>
      <c r="U53" s="70"/>
      <c r="V53" s="70"/>
      <c r="W53" s="70"/>
      <c r="X53" s="70"/>
      <c r="AG53" s="16"/>
      <c r="AI53" s="20"/>
      <c r="AJ53" s="16"/>
      <c r="AL53" s="16"/>
    </row>
    <row r="54" spans="1:38" ht="12.75">
      <c r="A54" s="71" t="s">
        <v>9</v>
      </c>
      <c r="B54" s="72"/>
      <c r="C54" s="66" t="s">
        <v>10</v>
      </c>
      <c r="D54" s="66"/>
      <c r="E54" s="66"/>
      <c r="F54" s="66"/>
      <c r="G54" s="66"/>
      <c r="H54" s="66"/>
      <c r="I54" s="67" t="s">
        <v>11</v>
      </c>
      <c r="J54" s="68"/>
      <c r="K54" s="62">
        <f>K16</f>
        <v>188.19</v>
      </c>
      <c r="L54" s="62"/>
      <c r="M54" s="62"/>
      <c r="N54" s="62"/>
      <c r="O54" s="75">
        <v>1.24</v>
      </c>
      <c r="P54" s="75"/>
      <c r="Q54" s="75"/>
      <c r="R54" s="75"/>
      <c r="S54" s="75"/>
      <c r="T54" s="62">
        <f>K54*O54</f>
        <v>233.3556</v>
      </c>
      <c r="U54" s="62"/>
      <c r="V54" s="62"/>
      <c r="W54" s="62"/>
      <c r="X54" s="62"/>
      <c r="AG54" s="100">
        <f>T54+T55</f>
        <v>570.7987840000001</v>
      </c>
      <c r="AI54" s="20"/>
      <c r="AJ54" s="101">
        <v>440.15</v>
      </c>
      <c r="AL54" s="93">
        <f>AG54/AJ54</f>
        <v>1.2968278632284451</v>
      </c>
    </row>
    <row r="55" spans="1:38" ht="12.75">
      <c r="A55" s="73"/>
      <c r="B55" s="74"/>
      <c r="C55" s="66" t="s">
        <v>12</v>
      </c>
      <c r="D55" s="66"/>
      <c r="E55" s="66"/>
      <c r="F55" s="66"/>
      <c r="G55" s="66"/>
      <c r="H55" s="66"/>
      <c r="I55" s="67" t="s">
        <v>13</v>
      </c>
      <c r="J55" s="68"/>
      <c r="K55" s="62">
        <f>K17</f>
        <v>4186.64</v>
      </c>
      <c r="L55" s="62"/>
      <c r="M55" s="62"/>
      <c r="N55" s="62"/>
      <c r="O55" s="69">
        <f>O54*O17</f>
        <v>0.0806</v>
      </c>
      <c r="P55" s="69"/>
      <c r="Q55" s="69"/>
      <c r="R55" s="69"/>
      <c r="S55" s="69"/>
      <c r="T55" s="62">
        <f>K55*O55</f>
        <v>337.44318400000003</v>
      </c>
      <c r="U55" s="62"/>
      <c r="V55" s="62"/>
      <c r="W55" s="62"/>
      <c r="X55" s="62"/>
      <c r="AG55" s="102"/>
      <c r="AI55" s="20"/>
      <c r="AJ55" s="103"/>
      <c r="AL55" s="96"/>
    </row>
    <row r="56" spans="4:36" ht="12.75">
      <c r="D56" s="32"/>
      <c r="E56" s="32"/>
      <c r="F56" s="32"/>
      <c r="G56" s="32"/>
      <c r="H56" s="32"/>
      <c r="I56" s="32"/>
      <c r="J56" s="32"/>
      <c r="AG56" s="16"/>
      <c r="AI56" s="20"/>
      <c r="AJ56"/>
    </row>
    <row r="57" spans="1:33" s="21" customFormat="1" ht="29.25" customHeight="1">
      <c r="A57" s="76" t="s">
        <v>52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6" ht="51" customHeight="1">
      <c r="A58" s="77" t="s">
        <v>5</v>
      </c>
      <c r="B58" s="78"/>
      <c r="C58" s="79" t="s">
        <v>32</v>
      </c>
      <c r="D58" s="80"/>
      <c r="E58" s="80"/>
      <c r="F58" s="80"/>
      <c r="G58" s="80"/>
      <c r="H58" s="81"/>
      <c r="I58" s="59" t="s">
        <v>6</v>
      </c>
      <c r="J58" s="59"/>
      <c r="K58" s="59" t="s">
        <v>33</v>
      </c>
      <c r="L58" s="59"/>
      <c r="M58" s="59"/>
      <c r="N58" s="59"/>
      <c r="O58" s="59" t="s">
        <v>7</v>
      </c>
      <c r="P58" s="59"/>
      <c r="Q58" s="59"/>
      <c r="R58" s="59"/>
      <c r="S58" s="59"/>
      <c r="T58" s="59" t="s">
        <v>8</v>
      </c>
      <c r="U58" s="59"/>
      <c r="V58" s="59"/>
      <c r="W58" s="59"/>
      <c r="X58" s="59"/>
      <c r="AG58" s="16"/>
      <c r="AI58" s="20"/>
      <c r="AJ58"/>
    </row>
    <row r="59" spans="1:38" ht="12.75" customHeight="1">
      <c r="A59" s="63">
        <v>1</v>
      </c>
      <c r="B59" s="64"/>
      <c r="C59" s="63">
        <v>2</v>
      </c>
      <c r="D59" s="65"/>
      <c r="E59" s="65"/>
      <c r="F59" s="65"/>
      <c r="G59" s="65"/>
      <c r="H59" s="64"/>
      <c r="I59" s="70">
        <v>3</v>
      </c>
      <c r="J59" s="70"/>
      <c r="K59" s="70">
        <v>4</v>
      </c>
      <c r="L59" s="70"/>
      <c r="M59" s="70"/>
      <c r="N59" s="70"/>
      <c r="O59" s="70">
        <v>5</v>
      </c>
      <c r="P59" s="70"/>
      <c r="Q59" s="70"/>
      <c r="R59" s="70"/>
      <c r="S59" s="70"/>
      <c r="T59" s="70">
        <v>6</v>
      </c>
      <c r="U59" s="70"/>
      <c r="V59" s="70"/>
      <c r="W59" s="70"/>
      <c r="X59" s="70"/>
      <c r="AG59" s="16"/>
      <c r="AI59" s="20"/>
      <c r="AJ59" s="16"/>
      <c r="AL59" s="16"/>
    </row>
    <row r="60" spans="1:38" ht="12.75">
      <c r="A60" s="71" t="s">
        <v>9</v>
      </c>
      <c r="B60" s="72"/>
      <c r="C60" s="66" t="s">
        <v>10</v>
      </c>
      <c r="D60" s="66"/>
      <c r="E60" s="66"/>
      <c r="F60" s="66"/>
      <c r="G60" s="66"/>
      <c r="H60" s="66"/>
      <c r="I60" s="67" t="s">
        <v>11</v>
      </c>
      <c r="J60" s="68"/>
      <c r="K60" s="62">
        <f>K16</f>
        <v>188.19</v>
      </c>
      <c r="L60" s="62"/>
      <c r="M60" s="62"/>
      <c r="N60" s="62"/>
      <c r="O60" s="75">
        <v>0.77</v>
      </c>
      <c r="P60" s="75"/>
      <c r="Q60" s="75"/>
      <c r="R60" s="75"/>
      <c r="S60" s="75"/>
      <c r="T60" s="62">
        <f>K60*O60</f>
        <v>144.9063</v>
      </c>
      <c r="U60" s="62"/>
      <c r="V60" s="62"/>
      <c r="W60" s="62"/>
      <c r="X60" s="62"/>
      <c r="AG60" s="100">
        <f>T60+T61</f>
        <v>354.447632</v>
      </c>
      <c r="AI60" s="20"/>
      <c r="AJ60" s="101">
        <v>440.15</v>
      </c>
      <c r="AL60" s="93">
        <f>AG60/AJ60</f>
        <v>0.805288269907986</v>
      </c>
    </row>
    <row r="61" spans="1:38" ht="12.75">
      <c r="A61" s="73"/>
      <c r="B61" s="74"/>
      <c r="C61" s="66" t="s">
        <v>12</v>
      </c>
      <c r="D61" s="66"/>
      <c r="E61" s="66"/>
      <c r="F61" s="66"/>
      <c r="G61" s="66"/>
      <c r="H61" s="66"/>
      <c r="I61" s="67" t="s">
        <v>13</v>
      </c>
      <c r="J61" s="68"/>
      <c r="K61" s="62">
        <f>K17</f>
        <v>4186.64</v>
      </c>
      <c r="L61" s="62"/>
      <c r="M61" s="62"/>
      <c r="N61" s="62"/>
      <c r="O61" s="69">
        <f>O60*O17</f>
        <v>0.050050000000000004</v>
      </c>
      <c r="P61" s="69"/>
      <c r="Q61" s="69"/>
      <c r="R61" s="69"/>
      <c r="S61" s="69"/>
      <c r="T61" s="62">
        <f>K61*O61</f>
        <v>209.54133200000004</v>
      </c>
      <c r="U61" s="62"/>
      <c r="V61" s="62"/>
      <c r="W61" s="62"/>
      <c r="X61" s="62"/>
      <c r="AG61" s="102"/>
      <c r="AI61" s="20"/>
      <c r="AJ61" s="103"/>
      <c r="AL61" s="96"/>
    </row>
    <row r="62" spans="4:36" ht="12.75">
      <c r="D62" s="32"/>
      <c r="E62" s="32"/>
      <c r="F62" s="32"/>
      <c r="G62" s="32"/>
      <c r="H62" s="32"/>
      <c r="I62" s="32"/>
      <c r="J62" s="32"/>
      <c r="AG62" s="16"/>
      <c r="AI62" s="20"/>
      <c r="AJ62"/>
    </row>
    <row r="63" spans="1:33" s="21" customFormat="1" ht="29.25" customHeight="1">
      <c r="A63" s="76" t="s">
        <v>53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6" ht="51" customHeight="1">
      <c r="A64" s="77" t="s">
        <v>5</v>
      </c>
      <c r="B64" s="78"/>
      <c r="C64" s="79" t="s">
        <v>32</v>
      </c>
      <c r="D64" s="80"/>
      <c r="E64" s="80"/>
      <c r="F64" s="80"/>
      <c r="G64" s="80"/>
      <c r="H64" s="81"/>
      <c r="I64" s="59" t="s">
        <v>6</v>
      </c>
      <c r="J64" s="59"/>
      <c r="K64" s="59" t="s">
        <v>33</v>
      </c>
      <c r="L64" s="59"/>
      <c r="M64" s="59"/>
      <c r="N64" s="59"/>
      <c r="O64" s="59" t="s">
        <v>7</v>
      </c>
      <c r="P64" s="59"/>
      <c r="Q64" s="59"/>
      <c r="R64" s="59"/>
      <c r="S64" s="59"/>
      <c r="T64" s="59" t="s">
        <v>8</v>
      </c>
      <c r="U64" s="59"/>
      <c r="V64" s="59"/>
      <c r="W64" s="59"/>
      <c r="X64" s="59"/>
      <c r="AG64" s="16"/>
      <c r="AI64" s="20"/>
      <c r="AJ64"/>
    </row>
    <row r="65" spans="1:38" ht="12.75" customHeight="1">
      <c r="A65" s="63">
        <v>1</v>
      </c>
      <c r="B65" s="64"/>
      <c r="C65" s="63">
        <v>2</v>
      </c>
      <c r="D65" s="65"/>
      <c r="E65" s="65"/>
      <c r="F65" s="65"/>
      <c r="G65" s="65"/>
      <c r="H65" s="64"/>
      <c r="I65" s="70">
        <v>3</v>
      </c>
      <c r="J65" s="70"/>
      <c r="K65" s="70">
        <v>4</v>
      </c>
      <c r="L65" s="70"/>
      <c r="M65" s="70"/>
      <c r="N65" s="70"/>
      <c r="O65" s="70">
        <v>5</v>
      </c>
      <c r="P65" s="70"/>
      <c r="Q65" s="70"/>
      <c r="R65" s="70"/>
      <c r="S65" s="70"/>
      <c r="T65" s="70">
        <v>6</v>
      </c>
      <c r="U65" s="70"/>
      <c r="V65" s="70"/>
      <c r="W65" s="70"/>
      <c r="X65" s="70"/>
      <c r="AG65" s="16"/>
      <c r="AI65" s="20"/>
      <c r="AJ65" s="16"/>
      <c r="AL65" s="16"/>
    </row>
    <row r="66" spans="1:38" ht="12.75">
      <c r="A66" s="71" t="s">
        <v>9</v>
      </c>
      <c r="B66" s="72"/>
      <c r="C66" s="66" t="s">
        <v>10</v>
      </c>
      <c r="D66" s="66"/>
      <c r="E66" s="66"/>
      <c r="F66" s="66"/>
      <c r="G66" s="66"/>
      <c r="H66" s="66"/>
      <c r="I66" s="67" t="s">
        <v>11</v>
      </c>
      <c r="J66" s="68"/>
      <c r="K66" s="62">
        <f>K16</f>
        <v>188.19</v>
      </c>
      <c r="L66" s="62"/>
      <c r="M66" s="62"/>
      <c r="N66" s="62"/>
      <c r="O66" s="75">
        <v>1.24</v>
      </c>
      <c r="P66" s="75"/>
      <c r="Q66" s="75"/>
      <c r="R66" s="75"/>
      <c r="S66" s="75"/>
      <c r="T66" s="62">
        <f>K66*O66</f>
        <v>233.3556</v>
      </c>
      <c r="U66" s="62"/>
      <c r="V66" s="62"/>
      <c r="W66" s="62"/>
      <c r="X66" s="62"/>
      <c r="AG66" s="100">
        <f>T66+T67</f>
        <v>570.7987840000001</v>
      </c>
      <c r="AI66" s="20"/>
      <c r="AJ66" s="101">
        <v>155.6</v>
      </c>
      <c r="AL66" s="93">
        <f>AG66/AJ66</f>
        <v>3.668372647814911</v>
      </c>
    </row>
    <row r="67" spans="1:38" ht="12.75">
      <c r="A67" s="73"/>
      <c r="B67" s="74"/>
      <c r="C67" s="66" t="s">
        <v>12</v>
      </c>
      <c r="D67" s="66"/>
      <c r="E67" s="66"/>
      <c r="F67" s="66"/>
      <c r="G67" s="66"/>
      <c r="H67" s="66"/>
      <c r="I67" s="67" t="s">
        <v>13</v>
      </c>
      <c r="J67" s="68"/>
      <c r="K67" s="62">
        <f>K17</f>
        <v>4186.64</v>
      </c>
      <c r="L67" s="62"/>
      <c r="M67" s="62"/>
      <c r="N67" s="62"/>
      <c r="O67" s="69">
        <f>O66*O17</f>
        <v>0.0806</v>
      </c>
      <c r="P67" s="69"/>
      <c r="Q67" s="69"/>
      <c r="R67" s="69"/>
      <c r="S67" s="69"/>
      <c r="T67" s="62">
        <f>K67*O67</f>
        <v>337.44318400000003</v>
      </c>
      <c r="U67" s="62"/>
      <c r="V67" s="62"/>
      <c r="W67" s="62"/>
      <c r="X67" s="62"/>
      <c r="AG67" s="102"/>
      <c r="AI67" s="20"/>
      <c r="AJ67" s="103"/>
      <c r="AL67" s="96"/>
    </row>
    <row r="68" spans="4:36" ht="12.75">
      <c r="D68" s="32"/>
      <c r="E68" s="32"/>
      <c r="F68" s="32"/>
      <c r="G68" s="32"/>
      <c r="H68" s="32"/>
      <c r="I68" s="32"/>
      <c r="J68" s="32"/>
      <c r="AG68" s="16"/>
      <c r="AI68" s="20"/>
      <c r="AJ68"/>
    </row>
    <row r="69" spans="1:33" s="21" customFormat="1" ht="29.25" customHeight="1">
      <c r="A69" s="76" t="s">
        <v>54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6" ht="51" customHeight="1">
      <c r="A70" s="77" t="s">
        <v>5</v>
      </c>
      <c r="B70" s="78"/>
      <c r="C70" s="79" t="s">
        <v>32</v>
      </c>
      <c r="D70" s="80"/>
      <c r="E70" s="80"/>
      <c r="F70" s="80"/>
      <c r="G70" s="80"/>
      <c r="H70" s="81"/>
      <c r="I70" s="59" t="s">
        <v>6</v>
      </c>
      <c r="J70" s="59"/>
      <c r="K70" s="59" t="s">
        <v>33</v>
      </c>
      <c r="L70" s="59"/>
      <c r="M70" s="59"/>
      <c r="N70" s="59"/>
      <c r="O70" s="59" t="s">
        <v>7</v>
      </c>
      <c r="P70" s="59"/>
      <c r="Q70" s="59"/>
      <c r="R70" s="59"/>
      <c r="S70" s="59"/>
      <c r="T70" s="59" t="s">
        <v>8</v>
      </c>
      <c r="U70" s="59"/>
      <c r="V70" s="59"/>
      <c r="W70" s="59"/>
      <c r="X70" s="59"/>
      <c r="AG70" s="16"/>
      <c r="AI70" s="20"/>
      <c r="AJ70"/>
    </row>
    <row r="71" spans="1:38" ht="12.75" customHeight="1">
      <c r="A71" s="63">
        <v>1</v>
      </c>
      <c r="B71" s="64"/>
      <c r="C71" s="63">
        <v>2</v>
      </c>
      <c r="D71" s="65"/>
      <c r="E71" s="65"/>
      <c r="F71" s="65"/>
      <c r="G71" s="65"/>
      <c r="H71" s="64"/>
      <c r="I71" s="70">
        <v>3</v>
      </c>
      <c r="J71" s="70"/>
      <c r="K71" s="70">
        <v>4</v>
      </c>
      <c r="L71" s="70"/>
      <c r="M71" s="70"/>
      <c r="N71" s="70"/>
      <c r="O71" s="70">
        <v>5</v>
      </c>
      <c r="P71" s="70"/>
      <c r="Q71" s="70"/>
      <c r="R71" s="70"/>
      <c r="S71" s="70"/>
      <c r="T71" s="70">
        <v>6</v>
      </c>
      <c r="U71" s="70"/>
      <c r="V71" s="70"/>
      <c r="W71" s="70"/>
      <c r="X71" s="70"/>
      <c r="AG71" s="16"/>
      <c r="AI71" s="20"/>
      <c r="AJ71" s="16"/>
      <c r="AL71" s="16"/>
    </row>
    <row r="72" spans="1:38" ht="12.75">
      <c r="A72" s="71" t="s">
        <v>9</v>
      </c>
      <c r="B72" s="72"/>
      <c r="C72" s="66" t="s">
        <v>10</v>
      </c>
      <c r="D72" s="66"/>
      <c r="E72" s="66"/>
      <c r="F72" s="66"/>
      <c r="G72" s="66"/>
      <c r="H72" s="66"/>
      <c r="I72" s="67" t="s">
        <v>11</v>
      </c>
      <c r="J72" s="68"/>
      <c r="K72" s="62">
        <f>K16</f>
        <v>188.19</v>
      </c>
      <c r="L72" s="62"/>
      <c r="M72" s="62"/>
      <c r="N72" s="62"/>
      <c r="O72" s="75">
        <v>0.55</v>
      </c>
      <c r="P72" s="75"/>
      <c r="Q72" s="75"/>
      <c r="R72" s="75"/>
      <c r="S72" s="75"/>
      <c r="T72" s="62">
        <f>K72*O72</f>
        <v>103.50450000000001</v>
      </c>
      <c r="U72" s="62"/>
      <c r="V72" s="62"/>
      <c r="W72" s="62"/>
      <c r="X72" s="62"/>
      <c r="AG72" s="100">
        <f>T72+T73</f>
        <v>253.17688000000004</v>
      </c>
      <c r="AI72" s="20"/>
      <c r="AJ72" s="101">
        <v>155.6</v>
      </c>
      <c r="AL72" s="93">
        <f>AG72/AJ72</f>
        <v>1.6271007712082266</v>
      </c>
    </row>
    <row r="73" spans="1:38" ht="12.75">
      <c r="A73" s="73"/>
      <c r="B73" s="74"/>
      <c r="C73" s="66" t="s">
        <v>12</v>
      </c>
      <c r="D73" s="66"/>
      <c r="E73" s="66"/>
      <c r="F73" s="66"/>
      <c r="G73" s="66"/>
      <c r="H73" s="66"/>
      <c r="I73" s="67" t="s">
        <v>13</v>
      </c>
      <c r="J73" s="68"/>
      <c r="K73" s="62">
        <f>K17</f>
        <v>4186.64</v>
      </c>
      <c r="L73" s="62"/>
      <c r="M73" s="62"/>
      <c r="N73" s="62"/>
      <c r="O73" s="69">
        <f>O72*O17</f>
        <v>0.035750000000000004</v>
      </c>
      <c r="P73" s="69"/>
      <c r="Q73" s="69"/>
      <c r="R73" s="69"/>
      <c r="S73" s="69"/>
      <c r="T73" s="62">
        <f>K73*O73</f>
        <v>149.67238000000003</v>
      </c>
      <c r="U73" s="62"/>
      <c r="V73" s="62"/>
      <c r="W73" s="62"/>
      <c r="X73" s="62"/>
      <c r="AG73" s="102"/>
      <c r="AI73" s="20"/>
      <c r="AJ73" s="103"/>
      <c r="AL73" s="96"/>
    </row>
    <row r="74" spans="4:36" ht="12.75">
      <c r="D74" s="32"/>
      <c r="E74" s="32"/>
      <c r="F74" s="32"/>
      <c r="G74" s="32"/>
      <c r="H74" s="32"/>
      <c r="I74" s="32"/>
      <c r="J74" s="32"/>
      <c r="AG74" s="16"/>
      <c r="AI74" s="20"/>
      <c r="AJ74"/>
    </row>
    <row r="75" spans="1:33" s="21" customFormat="1" ht="29.25" customHeight="1">
      <c r="A75" s="76" t="s">
        <v>55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</row>
    <row r="76" spans="1:36" ht="51" customHeight="1">
      <c r="A76" s="77" t="s">
        <v>5</v>
      </c>
      <c r="B76" s="78"/>
      <c r="C76" s="79" t="s">
        <v>32</v>
      </c>
      <c r="D76" s="80"/>
      <c r="E76" s="80"/>
      <c r="F76" s="80"/>
      <c r="G76" s="80"/>
      <c r="H76" s="81"/>
      <c r="I76" s="59" t="s">
        <v>6</v>
      </c>
      <c r="J76" s="59"/>
      <c r="K76" s="59" t="s">
        <v>33</v>
      </c>
      <c r="L76" s="59"/>
      <c r="M76" s="59"/>
      <c r="N76" s="59"/>
      <c r="O76" s="59" t="s">
        <v>7</v>
      </c>
      <c r="P76" s="59"/>
      <c r="Q76" s="59"/>
      <c r="R76" s="59"/>
      <c r="S76" s="59"/>
      <c r="T76" s="59" t="s">
        <v>8</v>
      </c>
      <c r="U76" s="59"/>
      <c r="V76" s="59"/>
      <c r="W76" s="59"/>
      <c r="X76" s="59"/>
      <c r="AG76" s="16"/>
      <c r="AI76" s="20"/>
      <c r="AJ76"/>
    </row>
    <row r="77" spans="1:38" ht="12.75" customHeight="1">
      <c r="A77" s="63">
        <v>1</v>
      </c>
      <c r="B77" s="64"/>
      <c r="C77" s="63">
        <v>2</v>
      </c>
      <c r="D77" s="65"/>
      <c r="E77" s="65"/>
      <c r="F77" s="65"/>
      <c r="G77" s="65"/>
      <c r="H77" s="64"/>
      <c r="I77" s="70">
        <v>3</v>
      </c>
      <c r="J77" s="70"/>
      <c r="K77" s="70">
        <v>4</v>
      </c>
      <c r="L77" s="70"/>
      <c r="M77" s="70"/>
      <c r="N77" s="70"/>
      <c r="O77" s="70">
        <v>5</v>
      </c>
      <c r="P77" s="70"/>
      <c r="Q77" s="70"/>
      <c r="R77" s="70"/>
      <c r="S77" s="70"/>
      <c r="T77" s="70">
        <v>6</v>
      </c>
      <c r="U77" s="70"/>
      <c r="V77" s="70"/>
      <c r="W77" s="70"/>
      <c r="X77" s="70"/>
      <c r="AG77" s="16"/>
      <c r="AI77" s="20"/>
      <c r="AJ77" s="16"/>
      <c r="AL77" s="16"/>
    </row>
    <row r="78" spans="1:38" ht="12.75">
      <c r="A78" s="71" t="s">
        <v>9</v>
      </c>
      <c r="B78" s="72"/>
      <c r="C78" s="66" t="s">
        <v>10</v>
      </c>
      <c r="D78" s="66"/>
      <c r="E78" s="66"/>
      <c r="F78" s="66"/>
      <c r="G78" s="66"/>
      <c r="H78" s="66"/>
      <c r="I78" s="67" t="s">
        <v>11</v>
      </c>
      <c r="J78" s="68"/>
      <c r="K78" s="62">
        <f>K16</f>
        <v>188.19</v>
      </c>
      <c r="L78" s="62"/>
      <c r="M78" s="62"/>
      <c r="N78" s="62"/>
      <c r="O78" s="75">
        <v>1.91</v>
      </c>
      <c r="P78" s="75"/>
      <c r="Q78" s="75"/>
      <c r="R78" s="75"/>
      <c r="S78" s="75"/>
      <c r="T78" s="62">
        <f>K78*O78</f>
        <v>359.4429</v>
      </c>
      <c r="U78" s="62"/>
      <c r="V78" s="62"/>
      <c r="W78" s="62"/>
      <c r="X78" s="62"/>
      <c r="AG78" s="100">
        <f>T78+T79</f>
        <v>879.2142560000001</v>
      </c>
      <c r="AI78" s="20"/>
      <c r="AJ78" s="101">
        <v>375.04</v>
      </c>
      <c r="AL78" s="93">
        <f>AG78/AJ78</f>
        <v>2.3443212883959044</v>
      </c>
    </row>
    <row r="79" spans="1:38" ht="12.75">
      <c r="A79" s="73"/>
      <c r="B79" s="74"/>
      <c r="C79" s="66" t="s">
        <v>12</v>
      </c>
      <c r="D79" s="66"/>
      <c r="E79" s="66"/>
      <c r="F79" s="66"/>
      <c r="G79" s="66"/>
      <c r="H79" s="66"/>
      <c r="I79" s="67" t="s">
        <v>13</v>
      </c>
      <c r="J79" s="68"/>
      <c r="K79" s="62">
        <f>K17</f>
        <v>4186.64</v>
      </c>
      <c r="L79" s="62"/>
      <c r="M79" s="62"/>
      <c r="N79" s="62"/>
      <c r="O79" s="69">
        <f>O78*O17</f>
        <v>0.12415</v>
      </c>
      <c r="P79" s="69"/>
      <c r="Q79" s="69"/>
      <c r="R79" s="69"/>
      <c r="S79" s="69"/>
      <c r="T79" s="62">
        <f>K79*O79</f>
        <v>519.7713560000001</v>
      </c>
      <c r="U79" s="62"/>
      <c r="V79" s="62"/>
      <c r="W79" s="62"/>
      <c r="X79" s="62"/>
      <c r="AG79" s="102"/>
      <c r="AI79" s="20"/>
      <c r="AJ79" s="103"/>
      <c r="AL79" s="96"/>
    </row>
    <row r="80" spans="4:36" ht="12.75">
      <c r="D80" s="32"/>
      <c r="E80" s="32"/>
      <c r="F80" s="32"/>
      <c r="G80" s="32"/>
      <c r="H80" s="32"/>
      <c r="I80" s="32"/>
      <c r="J80" s="32"/>
      <c r="AG80" s="16"/>
      <c r="AI80" s="20"/>
      <c r="AJ80"/>
    </row>
    <row r="81" spans="1:38" ht="12.75">
      <c r="A81" s="104"/>
      <c r="B81" s="104"/>
      <c r="C81" s="105"/>
      <c r="D81" s="105"/>
      <c r="E81" s="105"/>
      <c r="F81" s="105"/>
      <c r="G81" s="105"/>
      <c r="H81" s="105"/>
      <c r="I81" s="106"/>
      <c r="J81" s="106"/>
      <c r="K81" s="107"/>
      <c r="L81" s="107"/>
      <c r="M81" s="107"/>
      <c r="N81" s="107"/>
      <c r="O81" s="108"/>
      <c r="P81" s="108"/>
      <c r="Q81" s="108"/>
      <c r="R81" s="108"/>
      <c r="S81" s="108"/>
      <c r="T81" s="107"/>
      <c r="U81" s="107"/>
      <c r="V81" s="107"/>
      <c r="W81" s="107"/>
      <c r="X81" s="107"/>
      <c r="AG81" s="109"/>
      <c r="AI81" s="110"/>
      <c r="AJ81" s="109"/>
      <c r="AL81" s="33"/>
    </row>
    <row r="82" spans="1:36" s="5" customFormat="1" ht="18.75">
      <c r="A82" s="52" t="s">
        <v>14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4"/>
      <c r="AG82" s="17"/>
      <c r="AJ82" s="17"/>
    </row>
    <row r="84" spans="1:32" ht="64.5" customHeight="1">
      <c r="A84" s="53" t="s">
        <v>5</v>
      </c>
      <c r="B84" s="54"/>
      <c r="C84" s="54"/>
      <c r="D84" s="54"/>
      <c r="E84" s="54"/>
      <c r="F84" s="54"/>
      <c r="G84" s="54"/>
      <c r="H84" s="55"/>
      <c r="I84" s="59" t="s">
        <v>15</v>
      </c>
      <c r="J84" s="59"/>
      <c r="K84" s="59"/>
      <c r="L84" s="59"/>
      <c r="M84" s="59"/>
      <c r="N84" s="59"/>
      <c r="O84" s="59" t="s">
        <v>16</v>
      </c>
      <c r="P84" s="59"/>
      <c r="Q84" s="59"/>
      <c r="R84" s="59"/>
      <c r="S84" s="59"/>
      <c r="T84" s="59" t="s">
        <v>17</v>
      </c>
      <c r="U84" s="59"/>
      <c r="V84" s="59"/>
      <c r="W84" s="59"/>
      <c r="X84" s="59"/>
      <c r="Y84" s="59"/>
      <c r="Z84" s="59" t="s">
        <v>18</v>
      </c>
      <c r="AA84" s="59"/>
      <c r="AB84" s="59"/>
      <c r="AC84" s="59"/>
      <c r="AD84" s="59"/>
      <c r="AE84" s="59"/>
      <c r="AF84" s="22"/>
    </row>
    <row r="85" spans="1:32" ht="12.75" customHeight="1">
      <c r="A85" s="56"/>
      <c r="B85" s="57"/>
      <c r="C85" s="57"/>
      <c r="D85" s="57"/>
      <c r="E85" s="57"/>
      <c r="F85" s="57"/>
      <c r="G85" s="57"/>
      <c r="H85" s="58"/>
      <c r="I85" s="60" t="s">
        <v>19</v>
      </c>
      <c r="J85" s="60"/>
      <c r="K85" s="60"/>
      <c r="L85" s="60"/>
      <c r="M85" s="60"/>
      <c r="N85" s="60"/>
      <c r="O85" s="60" t="s">
        <v>20</v>
      </c>
      <c r="P85" s="60"/>
      <c r="Q85" s="60"/>
      <c r="R85" s="60"/>
      <c r="S85" s="60"/>
      <c r="T85" s="60" t="s">
        <v>21</v>
      </c>
      <c r="U85" s="60"/>
      <c r="V85" s="60"/>
      <c r="W85" s="60"/>
      <c r="X85" s="60"/>
      <c r="Y85" s="60"/>
      <c r="Z85" s="60" t="s">
        <v>22</v>
      </c>
      <c r="AA85" s="60"/>
      <c r="AB85" s="60"/>
      <c r="AC85" s="60"/>
      <c r="AD85" s="60"/>
      <c r="AE85" s="60"/>
      <c r="AF85" s="7"/>
    </row>
    <row r="86" spans="1:38" s="8" customFormat="1" ht="12.75" customHeight="1">
      <c r="A86" s="49">
        <v>1</v>
      </c>
      <c r="B86" s="50"/>
      <c r="C86" s="50"/>
      <c r="D86" s="50"/>
      <c r="E86" s="50"/>
      <c r="F86" s="50"/>
      <c r="G86" s="50"/>
      <c r="H86" s="51"/>
      <c r="I86" s="39">
        <v>2</v>
      </c>
      <c r="J86" s="39"/>
      <c r="K86" s="39"/>
      <c r="L86" s="39"/>
      <c r="M86" s="39"/>
      <c r="N86" s="39"/>
      <c r="O86" s="39">
        <v>3</v>
      </c>
      <c r="P86" s="39"/>
      <c r="Q86" s="39"/>
      <c r="R86" s="39"/>
      <c r="S86" s="39"/>
      <c r="T86" s="39">
        <v>4</v>
      </c>
      <c r="U86" s="39"/>
      <c r="V86" s="39"/>
      <c r="W86" s="39"/>
      <c r="X86" s="39"/>
      <c r="Y86" s="39"/>
      <c r="Z86" s="39" t="s">
        <v>23</v>
      </c>
      <c r="AA86" s="39"/>
      <c r="AB86" s="39"/>
      <c r="AC86" s="39"/>
      <c r="AD86" s="39"/>
      <c r="AE86" s="39"/>
      <c r="AF86" s="23"/>
      <c r="AG86" s="24" t="s">
        <v>38</v>
      </c>
      <c r="AJ86" s="24" t="s">
        <v>38</v>
      </c>
      <c r="AL86" s="16" t="s">
        <v>37</v>
      </c>
    </row>
    <row r="87" spans="1:38" s="26" customFormat="1" ht="23.25" customHeight="1">
      <c r="A87" s="40" t="s">
        <v>24</v>
      </c>
      <c r="B87" s="41"/>
      <c r="C87" s="41"/>
      <c r="D87" s="41"/>
      <c r="E87" s="41"/>
      <c r="F87" s="41"/>
      <c r="G87" s="41"/>
      <c r="H87" s="42"/>
      <c r="I87" s="46">
        <v>19.8</v>
      </c>
      <c r="J87" s="46"/>
      <c r="K87" s="46"/>
      <c r="L87" s="46"/>
      <c r="M87" s="46"/>
      <c r="N87" s="46"/>
      <c r="O87" s="111">
        <f>0.033</f>
        <v>0.033</v>
      </c>
      <c r="P87" s="111"/>
      <c r="Q87" s="111"/>
      <c r="R87" s="111"/>
      <c r="S87" s="111"/>
      <c r="T87" s="47">
        <f>K17</f>
        <v>4186.64</v>
      </c>
      <c r="U87" s="47"/>
      <c r="V87" s="47"/>
      <c r="W87" s="47"/>
      <c r="X87" s="47"/>
      <c r="Y87" s="47"/>
      <c r="Z87" s="48">
        <f>I87*O87*T87</f>
        <v>2735.5505760000005</v>
      </c>
      <c r="AA87" s="48"/>
      <c r="AB87" s="48"/>
      <c r="AC87" s="48"/>
      <c r="AD87" s="48"/>
      <c r="AE87" s="48"/>
      <c r="AF87" s="34"/>
      <c r="AG87" s="25">
        <f>O87*T87</f>
        <v>138.15912000000003</v>
      </c>
      <c r="AJ87" s="25">
        <v>110.72</v>
      </c>
      <c r="AL87" s="35">
        <f>+AG87/AJ87</f>
        <v>1.2478244219653183</v>
      </c>
    </row>
    <row r="88" spans="1:38" s="26" customFormat="1" ht="20.25" customHeight="1">
      <c r="A88" s="43"/>
      <c r="B88" s="44"/>
      <c r="C88" s="44"/>
      <c r="D88" s="44"/>
      <c r="E88" s="44"/>
      <c r="F88" s="44"/>
      <c r="G88" s="44"/>
      <c r="H88" s="45"/>
      <c r="I88" s="61" t="str">
        <f>CONCATENATE(I87," ",I85," х ",O87," ",O85," х ",T87," ",T85," = ",Z87," ",Z85)</f>
        <v>19,8 кв.м х 0,033 Гкал/кв.м х 4186,64 руб./Гкал = 2735,550576 руб.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9"/>
      <c r="AG88" s="27"/>
      <c r="AJ88" s="27"/>
      <c r="AL88" s="33"/>
    </row>
    <row r="91" spans="1:36" s="28" customFormat="1" ht="18">
      <c r="A91" s="112" t="s">
        <v>56</v>
      </c>
      <c r="AE91" s="29"/>
      <c r="AF91" s="29"/>
      <c r="AG91" s="30"/>
      <c r="AJ91" s="30"/>
    </row>
    <row r="94" ht="12.75">
      <c r="A94" s="10" t="s">
        <v>25</v>
      </c>
    </row>
    <row r="95" spans="1:35" ht="25.5" customHeight="1">
      <c r="A95" s="11" t="s">
        <v>26</v>
      </c>
      <c r="B95" s="36" t="str">
        <f>CONCATENATE("Тариф на тепловую энергию в размере ",K17," руб./Гкал (с НДС) утвержден Приказом Региональной энергетической комиссии Красноярского края ",AH95," № ",AI95)</f>
        <v>Тариф на тепловую энергию в размере 4186,64 руб./Гкал (с НДС) утвержден Приказом Региональной энергетической комиссии Красноярского края от 16.12.2015 г. № 567-п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12"/>
      <c r="AH95" s="113" t="s">
        <v>57</v>
      </c>
      <c r="AI95" s="31" t="s">
        <v>58</v>
      </c>
    </row>
    <row r="96" spans="1:35" ht="25.5" customHeight="1">
      <c r="A96" s="11" t="s">
        <v>27</v>
      </c>
      <c r="B96" s="36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",AH96," № ",AI96)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16.12.2015 г. № 569-п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12"/>
      <c r="AH96" s="113" t="s">
        <v>57</v>
      </c>
      <c r="AI96" s="31" t="s">
        <v>59</v>
      </c>
    </row>
    <row r="97" spans="1:35" ht="25.5" customHeight="1">
      <c r="A97" s="11" t="s">
        <v>39</v>
      </c>
      <c r="B97" s="36" t="str">
        <f>CONCATENATE("Тариф на теплоноситель "," утвержден Приказом Региональной энергетической комиссии Красноярского края ",AH97," № ",AI97)</f>
        <v>Тариф на теплоноситель  утвержден Приказом Региональной энергетической комиссии Красноярского края от 16.12.2015 г. № 568-п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12"/>
      <c r="AH97" s="113" t="s">
        <v>57</v>
      </c>
      <c r="AI97" s="31" t="s">
        <v>60</v>
      </c>
    </row>
    <row r="98" spans="1:36" ht="54.75" customHeight="1">
      <c r="A98" s="11" t="s">
        <v>40</v>
      </c>
      <c r="B98" s="37" t="s">
        <v>43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J98"/>
    </row>
    <row r="99" spans="1:36" ht="51.75" customHeight="1">
      <c r="A99" s="11" t="s">
        <v>42</v>
      </c>
      <c r="B99" s="37" t="s">
        <v>61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G99" s="16"/>
      <c r="AJ99"/>
    </row>
    <row r="100" spans="1:36" ht="54.75" customHeight="1">
      <c r="A100" s="11" t="s">
        <v>62</v>
      </c>
      <c r="B100" s="114" t="s">
        <v>63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J100"/>
    </row>
    <row r="101" spans="1:36" ht="12.75">
      <c r="A101" s="11"/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J101"/>
    </row>
    <row r="102" ht="12.75">
      <c r="A102" s="118" t="s">
        <v>64</v>
      </c>
    </row>
    <row r="103" ht="12.75">
      <c r="A103" s="119" t="s">
        <v>65</v>
      </c>
    </row>
  </sheetData>
  <sheetProtection/>
  <mergeCells count="339">
    <mergeCell ref="B98:AE98"/>
    <mergeCell ref="B99:AE99"/>
    <mergeCell ref="B100:AE100"/>
    <mergeCell ref="A86:H86"/>
    <mergeCell ref="I86:N86"/>
    <mergeCell ref="T86:Y86"/>
    <mergeCell ref="Z86:AE86"/>
    <mergeCell ref="A87:H88"/>
    <mergeCell ref="I87:N87"/>
    <mergeCell ref="T87:Y87"/>
    <mergeCell ref="Z87:AE87"/>
    <mergeCell ref="I88:AE88"/>
    <mergeCell ref="A82:AE82"/>
    <mergeCell ref="A84:H85"/>
    <mergeCell ref="I84:N84"/>
    <mergeCell ref="O84:S84"/>
    <mergeCell ref="T84:Y84"/>
    <mergeCell ref="Z84:AE84"/>
    <mergeCell ref="I85:N85"/>
    <mergeCell ref="O85:S85"/>
    <mergeCell ref="T85:Y85"/>
    <mergeCell ref="Z85:AE85"/>
    <mergeCell ref="AJ78:AJ79"/>
    <mergeCell ref="AL78:AL79"/>
    <mergeCell ref="C79:H79"/>
    <mergeCell ref="I79:J79"/>
    <mergeCell ref="K79:N79"/>
    <mergeCell ref="O79:S79"/>
    <mergeCell ref="T79:X79"/>
    <mergeCell ref="AF75:AG75"/>
    <mergeCell ref="A76:B76"/>
    <mergeCell ref="A77:B77"/>
    <mergeCell ref="A78:B79"/>
    <mergeCell ref="C78:H78"/>
    <mergeCell ref="I78:J78"/>
    <mergeCell ref="K78:N78"/>
    <mergeCell ref="O78:S78"/>
    <mergeCell ref="T78:X78"/>
    <mergeCell ref="AG78:AG79"/>
    <mergeCell ref="AG72:AG73"/>
    <mergeCell ref="AJ72:AJ73"/>
    <mergeCell ref="AL72:AL73"/>
    <mergeCell ref="C73:H73"/>
    <mergeCell ref="I73:J73"/>
    <mergeCell ref="K73:N73"/>
    <mergeCell ref="O73:S73"/>
    <mergeCell ref="T73:X73"/>
    <mergeCell ref="A69:AE69"/>
    <mergeCell ref="AF69:AG69"/>
    <mergeCell ref="A70:B70"/>
    <mergeCell ref="A71:B71"/>
    <mergeCell ref="A72:B73"/>
    <mergeCell ref="C72:H72"/>
    <mergeCell ref="I72:J72"/>
    <mergeCell ref="K72:N72"/>
    <mergeCell ref="O72:S72"/>
    <mergeCell ref="T72:X72"/>
    <mergeCell ref="AJ66:AJ67"/>
    <mergeCell ref="AL66:AL67"/>
    <mergeCell ref="C67:H67"/>
    <mergeCell ref="I67:J67"/>
    <mergeCell ref="K67:N67"/>
    <mergeCell ref="O67:S67"/>
    <mergeCell ref="T67:X67"/>
    <mergeCell ref="AF63:AG63"/>
    <mergeCell ref="A64:B64"/>
    <mergeCell ref="A65:B65"/>
    <mergeCell ref="A66:B67"/>
    <mergeCell ref="C66:H66"/>
    <mergeCell ref="I66:J66"/>
    <mergeCell ref="K66:N66"/>
    <mergeCell ref="O66:S66"/>
    <mergeCell ref="T66:X66"/>
    <mergeCell ref="AG66:AG67"/>
    <mergeCell ref="AG60:AG61"/>
    <mergeCell ref="AJ60:AJ61"/>
    <mergeCell ref="AL60:AL61"/>
    <mergeCell ref="C61:H61"/>
    <mergeCell ref="I61:J61"/>
    <mergeCell ref="K61:N61"/>
    <mergeCell ref="O61:S61"/>
    <mergeCell ref="T61:X61"/>
    <mergeCell ref="A57:AE57"/>
    <mergeCell ref="AF57:AG57"/>
    <mergeCell ref="A58:B58"/>
    <mergeCell ref="A59:B59"/>
    <mergeCell ref="A60:B61"/>
    <mergeCell ref="C60:H60"/>
    <mergeCell ref="I60:J60"/>
    <mergeCell ref="K60:N60"/>
    <mergeCell ref="O60:S60"/>
    <mergeCell ref="T60:X60"/>
    <mergeCell ref="AJ54:AJ55"/>
    <mergeCell ref="AL54:AL55"/>
    <mergeCell ref="C55:H55"/>
    <mergeCell ref="I55:J55"/>
    <mergeCell ref="K55:N55"/>
    <mergeCell ref="O55:S55"/>
    <mergeCell ref="T55:X55"/>
    <mergeCell ref="AF51:AG51"/>
    <mergeCell ref="A52:B52"/>
    <mergeCell ref="A53:B53"/>
    <mergeCell ref="A54:B55"/>
    <mergeCell ref="C54:H54"/>
    <mergeCell ref="I54:J54"/>
    <mergeCell ref="K54:N54"/>
    <mergeCell ref="O54:S54"/>
    <mergeCell ref="T54:X54"/>
    <mergeCell ref="AG54:AG55"/>
    <mergeCell ref="AG48:AG49"/>
    <mergeCell ref="AJ48:AJ49"/>
    <mergeCell ref="AL48:AL49"/>
    <mergeCell ref="C49:H49"/>
    <mergeCell ref="I49:J49"/>
    <mergeCell ref="K49:N49"/>
    <mergeCell ref="O49:S49"/>
    <mergeCell ref="T49:X49"/>
    <mergeCell ref="A45:AE45"/>
    <mergeCell ref="AF45:AG45"/>
    <mergeCell ref="A46:B46"/>
    <mergeCell ref="A47:B47"/>
    <mergeCell ref="A48:B49"/>
    <mergeCell ref="C48:H48"/>
    <mergeCell ref="I48:J48"/>
    <mergeCell ref="K48:N48"/>
    <mergeCell ref="O48:S48"/>
    <mergeCell ref="T48:X48"/>
    <mergeCell ref="AJ42:AJ43"/>
    <mergeCell ref="AL42:AL43"/>
    <mergeCell ref="C43:H43"/>
    <mergeCell ref="I43:J43"/>
    <mergeCell ref="K43:N43"/>
    <mergeCell ref="O43:S43"/>
    <mergeCell ref="T43:X43"/>
    <mergeCell ref="AF39:AG39"/>
    <mergeCell ref="A40:B40"/>
    <mergeCell ref="A41:B41"/>
    <mergeCell ref="A42:B43"/>
    <mergeCell ref="C42:H42"/>
    <mergeCell ref="I42:J42"/>
    <mergeCell ref="K42:N42"/>
    <mergeCell ref="O42:S42"/>
    <mergeCell ref="T42:X42"/>
    <mergeCell ref="AG42:AG43"/>
    <mergeCell ref="AJ36:AJ37"/>
    <mergeCell ref="AL36:AL37"/>
    <mergeCell ref="C37:H37"/>
    <mergeCell ref="I37:J37"/>
    <mergeCell ref="K37:N37"/>
    <mergeCell ref="O37:S37"/>
    <mergeCell ref="T37:X37"/>
    <mergeCell ref="AF33:AG33"/>
    <mergeCell ref="A34:B34"/>
    <mergeCell ref="A35:B35"/>
    <mergeCell ref="A36:B37"/>
    <mergeCell ref="C36:H36"/>
    <mergeCell ref="I36:J36"/>
    <mergeCell ref="K36:N36"/>
    <mergeCell ref="O36:S36"/>
    <mergeCell ref="T36:X36"/>
    <mergeCell ref="AG36:AG37"/>
    <mergeCell ref="AG30:AG31"/>
    <mergeCell ref="AJ30:AJ31"/>
    <mergeCell ref="AL30:AL31"/>
    <mergeCell ref="C31:H31"/>
    <mergeCell ref="I31:J31"/>
    <mergeCell ref="K31:N31"/>
    <mergeCell ref="O31:S31"/>
    <mergeCell ref="T31:X31"/>
    <mergeCell ref="A27:AE27"/>
    <mergeCell ref="A28:B28"/>
    <mergeCell ref="A29:B29"/>
    <mergeCell ref="A30:B31"/>
    <mergeCell ref="C30:H30"/>
    <mergeCell ref="I30:J30"/>
    <mergeCell ref="K30:N30"/>
    <mergeCell ref="O30:S30"/>
    <mergeCell ref="T30:X30"/>
    <mergeCell ref="AG24:AG25"/>
    <mergeCell ref="AJ24:AJ25"/>
    <mergeCell ref="AL24:AL25"/>
    <mergeCell ref="C25:H25"/>
    <mergeCell ref="I25:J25"/>
    <mergeCell ref="K25:N25"/>
    <mergeCell ref="O25:S25"/>
    <mergeCell ref="T25:X25"/>
    <mergeCell ref="I23:J23"/>
    <mergeCell ref="K23:N23"/>
    <mergeCell ref="O23:S23"/>
    <mergeCell ref="T23:X23"/>
    <mergeCell ref="A24:B25"/>
    <mergeCell ref="C24:H24"/>
    <mergeCell ref="I24:J24"/>
    <mergeCell ref="K24:N24"/>
    <mergeCell ref="O24:S24"/>
    <mergeCell ref="T24:X24"/>
    <mergeCell ref="AG16:AG17"/>
    <mergeCell ref="AH16:AH17"/>
    <mergeCell ref="AL16:AL17"/>
    <mergeCell ref="A19:AE19"/>
    <mergeCell ref="A21:AE21"/>
    <mergeCell ref="A22:B22"/>
    <mergeCell ref="C22:H22"/>
    <mergeCell ref="I22:J22"/>
    <mergeCell ref="K22:N22"/>
    <mergeCell ref="O22:S22"/>
    <mergeCell ref="A16:B17"/>
    <mergeCell ref="C16:H16"/>
    <mergeCell ref="I16:J16"/>
    <mergeCell ref="K16:N16"/>
    <mergeCell ref="O16:S16"/>
    <mergeCell ref="T16:X16"/>
    <mergeCell ref="T14:X14"/>
    <mergeCell ref="A15:B15"/>
    <mergeCell ref="C15:H15"/>
    <mergeCell ref="I15:J15"/>
    <mergeCell ref="K15:N15"/>
    <mergeCell ref="O15:S15"/>
    <mergeCell ref="T15:X15"/>
    <mergeCell ref="A4:AE4"/>
    <mergeCell ref="A5:AE5"/>
    <mergeCell ref="A6:AD6"/>
    <mergeCell ref="A8:AE8"/>
    <mergeCell ref="A12:X12"/>
    <mergeCell ref="A14:B14"/>
    <mergeCell ref="C14:H14"/>
    <mergeCell ref="I14:J14"/>
    <mergeCell ref="K14:N14"/>
    <mergeCell ref="O14:S14"/>
    <mergeCell ref="O46:S46"/>
    <mergeCell ref="O47:S47"/>
    <mergeCell ref="T46:X46"/>
    <mergeCell ref="A39:AE39"/>
    <mergeCell ref="A33:AE33"/>
    <mergeCell ref="T17:X17"/>
    <mergeCell ref="A7:AE7"/>
    <mergeCell ref="A10:AE10"/>
    <mergeCell ref="C17:H17"/>
    <mergeCell ref="I17:J17"/>
    <mergeCell ref="K17:N17"/>
    <mergeCell ref="O17:S17"/>
    <mergeCell ref="T22:X22"/>
    <mergeCell ref="A23:B23"/>
    <mergeCell ref="C23:H23"/>
    <mergeCell ref="C28:H28"/>
    <mergeCell ref="I28:J28"/>
    <mergeCell ref="K28:N28"/>
    <mergeCell ref="O28:S28"/>
    <mergeCell ref="T28:X28"/>
    <mergeCell ref="C29:H29"/>
    <mergeCell ref="I29:J29"/>
    <mergeCell ref="K29:N29"/>
    <mergeCell ref="T29:X29"/>
    <mergeCell ref="O29:S29"/>
    <mergeCell ref="C34:H34"/>
    <mergeCell ref="I34:J34"/>
    <mergeCell ref="K34:N34"/>
    <mergeCell ref="C35:H35"/>
    <mergeCell ref="I35:J35"/>
    <mergeCell ref="K35:N35"/>
    <mergeCell ref="O35:S35"/>
    <mergeCell ref="T35:X35"/>
    <mergeCell ref="O34:S34"/>
    <mergeCell ref="T34:X34"/>
    <mergeCell ref="C40:H40"/>
    <mergeCell ref="I40:J40"/>
    <mergeCell ref="K40:N40"/>
    <mergeCell ref="C41:H41"/>
    <mergeCell ref="I41:J41"/>
    <mergeCell ref="K41:N41"/>
    <mergeCell ref="O41:S41"/>
    <mergeCell ref="T41:X41"/>
    <mergeCell ref="O40:S40"/>
    <mergeCell ref="T40:X40"/>
    <mergeCell ref="C46:H46"/>
    <mergeCell ref="I46:J46"/>
    <mergeCell ref="K46:N46"/>
    <mergeCell ref="C47:H47"/>
    <mergeCell ref="I47:J47"/>
    <mergeCell ref="K47:N47"/>
    <mergeCell ref="T47:X47"/>
    <mergeCell ref="C52:H52"/>
    <mergeCell ref="I52:J52"/>
    <mergeCell ref="K52:N52"/>
    <mergeCell ref="O52:S52"/>
    <mergeCell ref="T52:X52"/>
    <mergeCell ref="C53:H53"/>
    <mergeCell ref="I53:J53"/>
    <mergeCell ref="K53:N53"/>
    <mergeCell ref="O53:S53"/>
    <mergeCell ref="T53:X53"/>
    <mergeCell ref="A51:AE51"/>
    <mergeCell ref="C58:H58"/>
    <mergeCell ref="I58:J58"/>
    <mergeCell ref="K58:N58"/>
    <mergeCell ref="O58:S58"/>
    <mergeCell ref="T58:X58"/>
    <mergeCell ref="C59:H59"/>
    <mergeCell ref="I59:J59"/>
    <mergeCell ref="K59:N59"/>
    <mergeCell ref="O59:S59"/>
    <mergeCell ref="T59:X59"/>
    <mergeCell ref="C64:H64"/>
    <mergeCell ref="I64:J64"/>
    <mergeCell ref="K64:N64"/>
    <mergeCell ref="O64:S64"/>
    <mergeCell ref="T64:X64"/>
    <mergeCell ref="C65:H65"/>
    <mergeCell ref="I65:J65"/>
    <mergeCell ref="K65:N65"/>
    <mergeCell ref="O65:S65"/>
    <mergeCell ref="T65:X65"/>
    <mergeCell ref="A63:AE63"/>
    <mergeCell ref="C70:H70"/>
    <mergeCell ref="I70:J70"/>
    <mergeCell ref="K70:N70"/>
    <mergeCell ref="O70:S70"/>
    <mergeCell ref="T70:X70"/>
    <mergeCell ref="C71:H71"/>
    <mergeCell ref="I71:J71"/>
    <mergeCell ref="K71:N71"/>
    <mergeCell ref="O71:S71"/>
    <mergeCell ref="T71:X71"/>
    <mergeCell ref="C76:H76"/>
    <mergeCell ref="I76:J76"/>
    <mergeCell ref="K76:N76"/>
    <mergeCell ref="O76:S76"/>
    <mergeCell ref="T76:X76"/>
    <mergeCell ref="C77:H77"/>
    <mergeCell ref="I77:J77"/>
    <mergeCell ref="K77:N77"/>
    <mergeCell ref="O77:S77"/>
    <mergeCell ref="T77:X77"/>
    <mergeCell ref="A75:AE75"/>
    <mergeCell ref="O86:S86"/>
    <mergeCell ref="O87:S87"/>
    <mergeCell ref="B95:AE95"/>
    <mergeCell ref="B96:AE96"/>
    <mergeCell ref="B97:AE97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3"/>
  <sheetViews>
    <sheetView tabSelected="1" zoomScalePageLayoutView="0" workbookViewId="0" topLeftCell="A82">
      <selection activeCell="AR92" sqref="AR92"/>
    </sheetView>
  </sheetViews>
  <sheetFormatPr defaultColWidth="3.375" defaultRowHeight="12.75"/>
  <cols>
    <col min="1" max="2" width="2.125" style="0" customWidth="1"/>
    <col min="3" max="8" width="3.125" style="0" customWidth="1"/>
    <col min="9" max="26" width="3.375" style="0" customWidth="1"/>
    <col min="27" max="27" width="4.375" style="0" customWidth="1"/>
    <col min="28" max="29" width="3.375" style="0" customWidth="1"/>
    <col min="30" max="30" width="3.25390625" style="0" customWidth="1"/>
    <col min="31" max="31" width="3.375" style="0" customWidth="1"/>
    <col min="32" max="32" width="0.12890625" style="0" customWidth="1"/>
    <col min="33" max="33" width="14.125" style="15" bestFit="1" customWidth="1"/>
    <col min="34" max="34" width="5.75390625" style="0" hidden="1" customWidth="1"/>
    <col min="35" max="35" width="5.625" style="0" hidden="1" customWidth="1"/>
    <col min="36" max="36" width="14.125" style="15" hidden="1" customWidth="1"/>
    <col min="37" max="37" width="3.375" style="0" hidden="1" customWidth="1"/>
    <col min="38" max="38" width="8.375" style="0" hidden="1" customWidth="1"/>
    <col min="39" max="40" width="3.375" style="0" hidden="1" customWidth="1"/>
  </cols>
  <sheetData>
    <row r="1" spans="20:36" s="13" customFormat="1" ht="16.5">
      <c r="T1" s="13" t="s">
        <v>28</v>
      </c>
      <c r="AG1" s="14"/>
      <c r="AJ1" s="14"/>
    </row>
    <row r="2" spans="20:36" s="13" customFormat="1" ht="16.5">
      <c r="T2" s="13" t="s">
        <v>29</v>
      </c>
      <c r="AG2" s="14"/>
      <c r="AJ2" s="14"/>
    </row>
    <row r="3" spans="20:36" s="13" customFormat="1" ht="34.5" customHeight="1">
      <c r="T3" s="13" t="s">
        <v>30</v>
      </c>
      <c r="AG3" s="14"/>
      <c r="AJ3" s="14"/>
    </row>
    <row r="4" spans="1:32" ht="21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1"/>
    </row>
    <row r="5" spans="1:32" ht="21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1"/>
    </row>
    <row r="6" spans="1:32" ht="21" customHeight="1">
      <c r="A6" s="88" t="s">
        <v>31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1"/>
      <c r="AF6" s="1"/>
    </row>
    <row r="7" spans="1:36" ht="21" customHeight="1">
      <c r="A7" s="89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2"/>
      <c r="AJ7" s="16"/>
    </row>
    <row r="8" spans="1:32" ht="21" customHeight="1">
      <c r="A8" s="86" t="s">
        <v>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3"/>
    </row>
    <row r="10" spans="1:36" s="5" customFormat="1" ht="18.75">
      <c r="A10" s="52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4"/>
      <c r="AG10" s="17"/>
      <c r="AJ10" s="17"/>
    </row>
    <row r="12" spans="1:36" s="6" customFormat="1" ht="15">
      <c r="A12" s="87" t="s">
        <v>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AJ12" s="18"/>
    </row>
    <row r="13" ht="15">
      <c r="AG13" s="18"/>
    </row>
    <row r="14" spans="1:24" ht="41.25" customHeight="1">
      <c r="A14" s="77" t="s">
        <v>5</v>
      </c>
      <c r="B14" s="78"/>
      <c r="C14" s="79" t="s">
        <v>32</v>
      </c>
      <c r="D14" s="80"/>
      <c r="E14" s="80"/>
      <c r="F14" s="80"/>
      <c r="G14" s="80"/>
      <c r="H14" s="81"/>
      <c r="I14" s="59" t="s">
        <v>6</v>
      </c>
      <c r="J14" s="59"/>
      <c r="K14" s="59" t="s">
        <v>33</v>
      </c>
      <c r="L14" s="59"/>
      <c r="M14" s="59"/>
      <c r="N14" s="59"/>
      <c r="O14" s="59" t="s">
        <v>41</v>
      </c>
      <c r="P14" s="59"/>
      <c r="Q14" s="59"/>
      <c r="R14" s="59"/>
      <c r="S14" s="59"/>
      <c r="T14" s="59" t="s">
        <v>8</v>
      </c>
      <c r="U14" s="59"/>
      <c r="V14" s="59"/>
      <c r="W14" s="59"/>
      <c r="X14" s="59"/>
    </row>
    <row r="15" spans="1:38" s="19" customFormat="1" ht="12.75">
      <c r="A15" s="63">
        <v>1</v>
      </c>
      <c r="B15" s="64"/>
      <c r="C15" s="63">
        <v>2</v>
      </c>
      <c r="D15" s="65"/>
      <c r="E15" s="65"/>
      <c r="F15" s="65"/>
      <c r="G15" s="65"/>
      <c r="H15" s="64"/>
      <c r="I15" s="70">
        <v>3</v>
      </c>
      <c r="J15" s="70"/>
      <c r="K15" s="70">
        <v>4</v>
      </c>
      <c r="L15" s="70"/>
      <c r="M15" s="70"/>
      <c r="N15" s="70"/>
      <c r="O15" s="70">
        <v>5</v>
      </c>
      <c r="P15" s="70"/>
      <c r="Q15" s="70"/>
      <c r="R15" s="70"/>
      <c r="S15" s="70"/>
      <c r="T15" s="70">
        <v>6</v>
      </c>
      <c r="U15" s="70"/>
      <c r="V15" s="70"/>
      <c r="W15" s="70"/>
      <c r="X15" s="70"/>
      <c r="AG15" s="15" t="s">
        <v>34</v>
      </c>
      <c r="AJ15" s="15" t="s">
        <v>34</v>
      </c>
      <c r="AK15"/>
      <c r="AL15" s="16" t="s">
        <v>37</v>
      </c>
    </row>
    <row r="16" spans="1:38" ht="12.75">
      <c r="A16" s="71" t="s">
        <v>9</v>
      </c>
      <c r="B16" s="72"/>
      <c r="C16" s="66" t="s">
        <v>10</v>
      </c>
      <c r="D16" s="66"/>
      <c r="E16" s="66"/>
      <c r="F16" s="66"/>
      <c r="G16" s="66"/>
      <c r="H16" s="66"/>
      <c r="I16" s="83" t="s">
        <v>11</v>
      </c>
      <c r="J16" s="83"/>
      <c r="K16" s="84">
        <v>188.19</v>
      </c>
      <c r="L16" s="84"/>
      <c r="M16" s="84"/>
      <c r="N16" s="84"/>
      <c r="O16" s="69">
        <v>0</v>
      </c>
      <c r="P16" s="69"/>
      <c r="Q16" s="69"/>
      <c r="R16" s="69"/>
      <c r="S16" s="69"/>
      <c r="T16" s="62">
        <f>K16</f>
        <v>188.19</v>
      </c>
      <c r="U16" s="62"/>
      <c r="V16" s="62"/>
      <c r="W16" s="62"/>
      <c r="X16" s="62"/>
      <c r="AG16" s="90">
        <f>T16+T17</f>
        <v>460.32160000000005</v>
      </c>
      <c r="AH16" s="91"/>
      <c r="AJ16" s="92">
        <v>552.36</v>
      </c>
      <c r="AL16" s="93">
        <f>AG16/AJ16</f>
        <v>0.8333724382648998</v>
      </c>
    </row>
    <row r="17" spans="1:38" ht="12.75">
      <c r="A17" s="73"/>
      <c r="B17" s="74"/>
      <c r="C17" s="66" t="s">
        <v>12</v>
      </c>
      <c r="D17" s="66"/>
      <c r="E17" s="66"/>
      <c r="F17" s="66"/>
      <c r="G17" s="66"/>
      <c r="H17" s="66"/>
      <c r="I17" s="83" t="s">
        <v>13</v>
      </c>
      <c r="J17" s="83"/>
      <c r="K17" s="84">
        <f>4186.64</f>
        <v>4186.64</v>
      </c>
      <c r="L17" s="84"/>
      <c r="M17" s="84"/>
      <c r="N17" s="84"/>
      <c r="O17" s="85">
        <f>0.065</f>
        <v>0.065</v>
      </c>
      <c r="P17" s="85"/>
      <c r="Q17" s="85"/>
      <c r="R17" s="85"/>
      <c r="S17" s="85"/>
      <c r="T17" s="62">
        <f>K17*O17</f>
        <v>272.13160000000005</v>
      </c>
      <c r="U17" s="62"/>
      <c r="V17" s="62"/>
      <c r="W17" s="62"/>
      <c r="X17" s="62"/>
      <c r="AG17" s="94"/>
      <c r="AH17" s="91"/>
      <c r="AJ17" s="95"/>
      <c r="AL17" s="96"/>
    </row>
    <row r="19" spans="1:35" s="6" customFormat="1" ht="15">
      <c r="A19" s="82" t="s">
        <v>35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97"/>
      <c r="AG19" s="97"/>
      <c r="AH19"/>
      <c r="AI19" s="98"/>
    </row>
    <row r="20" spans="1:36" ht="32.25" customHeight="1">
      <c r="A20" s="120" t="s">
        <v>66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G20" s="16"/>
      <c r="AI20" s="20"/>
      <c r="AJ20"/>
    </row>
    <row r="21" spans="1:33" s="21" customFormat="1" ht="42.75" customHeight="1">
      <c r="A21" s="76" t="s">
        <v>45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99"/>
      <c r="AG21" s="99"/>
    </row>
    <row r="22" spans="1:36" ht="51" customHeight="1">
      <c r="A22" s="77" t="s">
        <v>5</v>
      </c>
      <c r="B22" s="78"/>
      <c r="C22" s="79" t="s">
        <v>32</v>
      </c>
      <c r="D22" s="80"/>
      <c r="E22" s="80"/>
      <c r="F22" s="80"/>
      <c r="G22" s="80"/>
      <c r="H22" s="81"/>
      <c r="I22" s="59" t="s">
        <v>6</v>
      </c>
      <c r="J22" s="59"/>
      <c r="K22" s="59" t="s">
        <v>33</v>
      </c>
      <c r="L22" s="59"/>
      <c r="M22" s="59"/>
      <c r="N22" s="59"/>
      <c r="O22" s="59" t="s">
        <v>46</v>
      </c>
      <c r="P22" s="59"/>
      <c r="Q22" s="59"/>
      <c r="R22" s="59"/>
      <c r="S22" s="59"/>
      <c r="T22" s="59" t="s">
        <v>8</v>
      </c>
      <c r="U22" s="59"/>
      <c r="V22" s="59"/>
      <c r="W22" s="59"/>
      <c r="X22" s="59"/>
      <c r="AG22" s="16"/>
      <c r="AI22" s="20"/>
      <c r="AJ22"/>
    </row>
    <row r="23" spans="1:38" ht="12.75" customHeight="1">
      <c r="A23" s="63">
        <v>1</v>
      </c>
      <c r="B23" s="64"/>
      <c r="C23" s="63">
        <v>2</v>
      </c>
      <c r="D23" s="65"/>
      <c r="E23" s="65"/>
      <c r="F23" s="65"/>
      <c r="G23" s="65"/>
      <c r="H23" s="64"/>
      <c r="I23" s="70">
        <v>3</v>
      </c>
      <c r="J23" s="70"/>
      <c r="K23" s="70">
        <v>4</v>
      </c>
      <c r="L23" s="70"/>
      <c r="M23" s="70"/>
      <c r="N23" s="70"/>
      <c r="O23" s="70">
        <v>5</v>
      </c>
      <c r="P23" s="70"/>
      <c r="Q23" s="70"/>
      <c r="R23" s="70"/>
      <c r="S23" s="70"/>
      <c r="T23" s="70">
        <v>6</v>
      </c>
      <c r="U23" s="70"/>
      <c r="V23" s="70"/>
      <c r="W23" s="70"/>
      <c r="X23" s="70"/>
      <c r="AG23" s="16" t="s">
        <v>36</v>
      </c>
      <c r="AI23" s="20"/>
      <c r="AJ23" s="16" t="s">
        <v>36</v>
      </c>
      <c r="AL23" s="16" t="s">
        <v>37</v>
      </c>
    </row>
    <row r="24" spans="1:38" ht="12.75">
      <c r="A24" s="71" t="s">
        <v>9</v>
      </c>
      <c r="B24" s="72"/>
      <c r="C24" s="66" t="s">
        <v>10</v>
      </c>
      <c r="D24" s="66"/>
      <c r="E24" s="66"/>
      <c r="F24" s="66"/>
      <c r="G24" s="66"/>
      <c r="H24" s="66"/>
      <c r="I24" s="67" t="s">
        <v>11</v>
      </c>
      <c r="J24" s="68"/>
      <c r="K24" s="62">
        <f>K16</f>
        <v>188.19</v>
      </c>
      <c r="L24" s="62"/>
      <c r="M24" s="62"/>
      <c r="N24" s="62"/>
      <c r="O24" s="75">
        <f>+'[6]Шуш_3'!O24</f>
        <v>4.62</v>
      </c>
      <c r="P24" s="75"/>
      <c r="Q24" s="75"/>
      <c r="R24" s="75"/>
      <c r="S24" s="75"/>
      <c r="T24" s="62">
        <f>K24*O24</f>
        <v>869.4378</v>
      </c>
      <c r="U24" s="62"/>
      <c r="V24" s="62"/>
      <c r="W24" s="62"/>
      <c r="X24" s="62"/>
      <c r="AG24" s="100">
        <f>T24+T25</f>
        <v>2126.685792</v>
      </c>
      <c r="AI24" s="20"/>
      <c r="AJ24" s="101">
        <v>844.99</v>
      </c>
      <c r="AL24" s="93">
        <f>AG24/AJ24</f>
        <v>2.516817704351531</v>
      </c>
    </row>
    <row r="25" spans="1:38" ht="12.75">
      <c r="A25" s="73"/>
      <c r="B25" s="74"/>
      <c r="C25" s="66" t="s">
        <v>12</v>
      </c>
      <c r="D25" s="66"/>
      <c r="E25" s="66"/>
      <c r="F25" s="66"/>
      <c r="G25" s="66"/>
      <c r="H25" s="66"/>
      <c r="I25" s="67" t="s">
        <v>13</v>
      </c>
      <c r="J25" s="68"/>
      <c r="K25" s="62">
        <f>K17</f>
        <v>4186.64</v>
      </c>
      <c r="L25" s="62"/>
      <c r="M25" s="62"/>
      <c r="N25" s="62"/>
      <c r="O25" s="69">
        <f>O24*O17</f>
        <v>0.3003</v>
      </c>
      <c r="P25" s="69"/>
      <c r="Q25" s="69"/>
      <c r="R25" s="69"/>
      <c r="S25" s="69"/>
      <c r="T25" s="62">
        <f>K25*O25</f>
        <v>1257.247992</v>
      </c>
      <c r="U25" s="62"/>
      <c r="V25" s="62"/>
      <c r="W25" s="62"/>
      <c r="X25" s="62"/>
      <c r="AG25" s="102"/>
      <c r="AI25" s="20"/>
      <c r="AJ25" s="103"/>
      <c r="AL25" s="96"/>
    </row>
    <row r="26" spans="4:36" ht="12.75">
      <c r="D26" s="32"/>
      <c r="E26" s="32"/>
      <c r="F26" s="32"/>
      <c r="G26" s="32"/>
      <c r="H26" s="32"/>
      <c r="I26" s="32"/>
      <c r="J26" s="32"/>
      <c r="AG26" s="16"/>
      <c r="AI26" s="20"/>
      <c r="AJ26"/>
    </row>
    <row r="27" spans="1:33" s="21" customFormat="1" ht="38.25" customHeight="1">
      <c r="A27" s="76" t="s">
        <v>47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99"/>
      <c r="AG27" s="99"/>
    </row>
    <row r="28" spans="1:36" ht="51" customHeight="1">
      <c r="A28" s="77" t="s">
        <v>5</v>
      </c>
      <c r="B28" s="78"/>
      <c r="C28" s="79" t="s">
        <v>32</v>
      </c>
      <c r="D28" s="80"/>
      <c r="E28" s="80"/>
      <c r="F28" s="80"/>
      <c r="G28" s="80"/>
      <c r="H28" s="81"/>
      <c r="I28" s="59" t="s">
        <v>6</v>
      </c>
      <c r="J28" s="59"/>
      <c r="K28" s="59" t="s">
        <v>33</v>
      </c>
      <c r="L28" s="59"/>
      <c r="M28" s="59"/>
      <c r="N28" s="59"/>
      <c r="O28" s="59" t="str">
        <f>+O22</f>
        <v>Норматив
 горячей воды
куб.м. ** Гкал/куб.м</v>
      </c>
      <c r="P28" s="59"/>
      <c r="Q28" s="59"/>
      <c r="R28" s="59"/>
      <c r="S28" s="59"/>
      <c r="T28" s="59" t="s">
        <v>8</v>
      </c>
      <c r="U28" s="59"/>
      <c r="V28" s="59"/>
      <c r="W28" s="59"/>
      <c r="X28" s="59"/>
      <c r="AG28" s="16"/>
      <c r="AI28" s="20"/>
      <c r="AJ28"/>
    </row>
    <row r="29" spans="1:38" ht="12.75" customHeight="1">
      <c r="A29" s="63">
        <v>1</v>
      </c>
      <c r="B29" s="64"/>
      <c r="C29" s="63">
        <v>2</v>
      </c>
      <c r="D29" s="65"/>
      <c r="E29" s="65"/>
      <c r="F29" s="65"/>
      <c r="G29" s="65"/>
      <c r="H29" s="64"/>
      <c r="I29" s="70">
        <v>3</v>
      </c>
      <c r="J29" s="70"/>
      <c r="K29" s="70">
        <v>4</v>
      </c>
      <c r="L29" s="70"/>
      <c r="M29" s="70"/>
      <c r="N29" s="70"/>
      <c r="O29" s="70">
        <v>5</v>
      </c>
      <c r="P29" s="70"/>
      <c r="Q29" s="70"/>
      <c r="R29" s="70"/>
      <c r="S29" s="70"/>
      <c r="T29" s="70">
        <v>6</v>
      </c>
      <c r="U29" s="70"/>
      <c r="V29" s="70"/>
      <c r="W29" s="70"/>
      <c r="X29" s="70"/>
      <c r="AG29" s="16"/>
      <c r="AI29" s="20"/>
      <c r="AJ29" s="16"/>
      <c r="AL29" s="16"/>
    </row>
    <row r="30" spans="1:38" ht="12.75">
      <c r="A30" s="71" t="s">
        <v>9</v>
      </c>
      <c r="B30" s="72"/>
      <c r="C30" s="66" t="s">
        <v>10</v>
      </c>
      <c r="D30" s="66"/>
      <c r="E30" s="66"/>
      <c r="F30" s="66"/>
      <c r="G30" s="66"/>
      <c r="H30" s="66"/>
      <c r="I30" s="67" t="s">
        <v>11</v>
      </c>
      <c r="J30" s="68"/>
      <c r="K30" s="62">
        <f>K16</f>
        <v>188.19</v>
      </c>
      <c r="L30" s="62"/>
      <c r="M30" s="62"/>
      <c r="N30" s="62"/>
      <c r="O30" s="75">
        <f>+'[6]Шуш_3'!O30</f>
        <v>4.54</v>
      </c>
      <c r="P30" s="75"/>
      <c r="Q30" s="75"/>
      <c r="R30" s="75"/>
      <c r="S30" s="75"/>
      <c r="T30" s="62">
        <f>K30*O30</f>
        <v>854.3826</v>
      </c>
      <c r="U30" s="62"/>
      <c r="V30" s="62"/>
      <c r="W30" s="62"/>
      <c r="X30" s="62"/>
      <c r="AG30" s="100">
        <f>T30+T31</f>
        <v>2089.8600640000004</v>
      </c>
      <c r="AI30" s="20"/>
      <c r="AJ30" s="101">
        <v>810.49</v>
      </c>
      <c r="AL30" s="93">
        <f>AG30/AJ30</f>
        <v>2.5785143110957573</v>
      </c>
    </row>
    <row r="31" spans="1:38" ht="12.75">
      <c r="A31" s="73"/>
      <c r="B31" s="74"/>
      <c r="C31" s="66" t="s">
        <v>12</v>
      </c>
      <c r="D31" s="66"/>
      <c r="E31" s="66"/>
      <c r="F31" s="66"/>
      <c r="G31" s="66"/>
      <c r="H31" s="66"/>
      <c r="I31" s="67" t="s">
        <v>13</v>
      </c>
      <c r="J31" s="68"/>
      <c r="K31" s="62">
        <f>K17</f>
        <v>4186.64</v>
      </c>
      <c r="L31" s="62"/>
      <c r="M31" s="62"/>
      <c r="N31" s="62"/>
      <c r="O31" s="69">
        <f>O30*O17</f>
        <v>0.29510000000000003</v>
      </c>
      <c r="P31" s="69"/>
      <c r="Q31" s="69"/>
      <c r="R31" s="69"/>
      <c r="S31" s="69"/>
      <c r="T31" s="62">
        <f>K31*O31</f>
        <v>1235.4774640000003</v>
      </c>
      <c r="U31" s="62"/>
      <c r="V31" s="62"/>
      <c r="W31" s="62"/>
      <c r="X31" s="62"/>
      <c r="AG31" s="102"/>
      <c r="AI31" s="20"/>
      <c r="AJ31" s="103"/>
      <c r="AL31" s="96"/>
    </row>
    <row r="32" spans="4:36" ht="12.75">
      <c r="D32" s="32"/>
      <c r="E32" s="32"/>
      <c r="F32" s="32"/>
      <c r="G32" s="32"/>
      <c r="H32" s="32"/>
      <c r="I32" s="32"/>
      <c r="J32" s="32"/>
      <c r="AG32" s="16"/>
      <c r="AI32" s="20"/>
      <c r="AJ32"/>
    </row>
    <row r="33" spans="1:33" s="21" customFormat="1" ht="38.25" customHeight="1">
      <c r="A33" s="76" t="s">
        <v>48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6" ht="51" customHeight="1">
      <c r="A34" s="77" t="s">
        <v>5</v>
      </c>
      <c r="B34" s="78"/>
      <c r="C34" s="79" t="s">
        <v>32</v>
      </c>
      <c r="D34" s="80"/>
      <c r="E34" s="80"/>
      <c r="F34" s="80"/>
      <c r="G34" s="80"/>
      <c r="H34" s="81"/>
      <c r="I34" s="59" t="s">
        <v>6</v>
      </c>
      <c r="J34" s="59"/>
      <c r="K34" s="59" t="s">
        <v>33</v>
      </c>
      <c r="L34" s="59"/>
      <c r="M34" s="59"/>
      <c r="N34" s="59"/>
      <c r="O34" s="59" t="str">
        <f>+O28</f>
        <v>Норматив
 горячей воды
куб.м. ** Гкал/куб.м</v>
      </c>
      <c r="P34" s="59"/>
      <c r="Q34" s="59"/>
      <c r="R34" s="59"/>
      <c r="S34" s="59"/>
      <c r="T34" s="59" t="s">
        <v>8</v>
      </c>
      <c r="U34" s="59"/>
      <c r="V34" s="59"/>
      <c r="W34" s="59"/>
      <c r="X34" s="59"/>
      <c r="AG34" s="16"/>
      <c r="AI34" s="20"/>
      <c r="AJ34"/>
    </row>
    <row r="35" spans="1:38" ht="12.75" customHeight="1">
      <c r="A35" s="63">
        <v>1</v>
      </c>
      <c r="B35" s="64"/>
      <c r="C35" s="63">
        <v>2</v>
      </c>
      <c r="D35" s="65"/>
      <c r="E35" s="65"/>
      <c r="F35" s="65"/>
      <c r="G35" s="65"/>
      <c r="H35" s="64"/>
      <c r="I35" s="70">
        <v>3</v>
      </c>
      <c r="J35" s="70"/>
      <c r="K35" s="70">
        <v>4</v>
      </c>
      <c r="L35" s="70"/>
      <c r="M35" s="70"/>
      <c r="N35" s="70"/>
      <c r="O35" s="70">
        <v>5</v>
      </c>
      <c r="P35" s="70"/>
      <c r="Q35" s="70"/>
      <c r="R35" s="70"/>
      <c r="S35" s="70"/>
      <c r="T35" s="70">
        <v>6</v>
      </c>
      <c r="U35" s="70"/>
      <c r="V35" s="70"/>
      <c r="W35" s="70"/>
      <c r="X35" s="70"/>
      <c r="AG35" s="16"/>
      <c r="AI35" s="20"/>
      <c r="AJ35" s="16"/>
      <c r="AL35" s="16"/>
    </row>
    <row r="36" spans="1:38" ht="12.75">
      <c r="A36" s="71" t="s">
        <v>9</v>
      </c>
      <c r="B36" s="72"/>
      <c r="C36" s="66" t="s">
        <v>10</v>
      </c>
      <c r="D36" s="66"/>
      <c r="E36" s="66"/>
      <c r="F36" s="66"/>
      <c r="G36" s="66"/>
      <c r="H36" s="66"/>
      <c r="I36" s="67" t="s">
        <v>11</v>
      </c>
      <c r="J36" s="68"/>
      <c r="K36" s="62">
        <f>K16</f>
        <v>188.19</v>
      </c>
      <c r="L36" s="62"/>
      <c r="M36" s="62"/>
      <c r="N36" s="62"/>
      <c r="O36" s="75">
        <f>+'[6]Шуш_3'!O36</f>
        <v>4.47</v>
      </c>
      <c r="P36" s="75"/>
      <c r="Q36" s="75"/>
      <c r="R36" s="75"/>
      <c r="S36" s="75"/>
      <c r="T36" s="62">
        <f>K36*O36</f>
        <v>841.2093</v>
      </c>
      <c r="U36" s="62"/>
      <c r="V36" s="62"/>
      <c r="W36" s="62"/>
      <c r="X36" s="62"/>
      <c r="AG36" s="100">
        <f>T36+T37</f>
        <v>2057.637552</v>
      </c>
      <c r="AI36" s="20"/>
      <c r="AJ36" s="101">
        <v>777.52</v>
      </c>
      <c r="AL36" s="93">
        <f>AG36/AJ36</f>
        <v>2.646411091676099</v>
      </c>
    </row>
    <row r="37" spans="1:38" ht="12.75">
      <c r="A37" s="73"/>
      <c r="B37" s="74"/>
      <c r="C37" s="66" t="s">
        <v>12</v>
      </c>
      <c r="D37" s="66"/>
      <c r="E37" s="66"/>
      <c r="F37" s="66"/>
      <c r="G37" s="66"/>
      <c r="H37" s="66"/>
      <c r="I37" s="67" t="s">
        <v>13</v>
      </c>
      <c r="J37" s="68"/>
      <c r="K37" s="62">
        <f>K17</f>
        <v>4186.64</v>
      </c>
      <c r="L37" s="62"/>
      <c r="M37" s="62"/>
      <c r="N37" s="62"/>
      <c r="O37" s="69">
        <f>O36*O17</f>
        <v>0.29055</v>
      </c>
      <c r="P37" s="69"/>
      <c r="Q37" s="69"/>
      <c r="R37" s="69"/>
      <c r="S37" s="69"/>
      <c r="T37" s="62">
        <f>K37*O37</f>
        <v>1216.428252</v>
      </c>
      <c r="U37" s="62"/>
      <c r="V37" s="62"/>
      <c r="W37" s="62"/>
      <c r="X37" s="62"/>
      <c r="AG37" s="102"/>
      <c r="AI37" s="20"/>
      <c r="AJ37" s="103"/>
      <c r="AL37" s="96"/>
    </row>
    <row r="38" spans="4:36" ht="12.75">
      <c r="D38" s="32"/>
      <c r="E38" s="32"/>
      <c r="F38" s="32"/>
      <c r="G38" s="32"/>
      <c r="H38" s="32"/>
      <c r="I38" s="32"/>
      <c r="J38" s="32"/>
      <c r="AG38" s="16"/>
      <c r="AI38" s="20"/>
      <c r="AJ38"/>
    </row>
    <row r="39" spans="1:33" s="21" customFormat="1" ht="45" customHeight="1">
      <c r="A39" s="76" t="s">
        <v>49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6" ht="51" customHeight="1">
      <c r="A40" s="77" t="s">
        <v>5</v>
      </c>
      <c r="B40" s="78"/>
      <c r="C40" s="79" t="s">
        <v>32</v>
      </c>
      <c r="D40" s="80"/>
      <c r="E40" s="80"/>
      <c r="F40" s="80"/>
      <c r="G40" s="80"/>
      <c r="H40" s="81"/>
      <c r="I40" s="59" t="s">
        <v>6</v>
      </c>
      <c r="J40" s="59"/>
      <c r="K40" s="59" t="s">
        <v>33</v>
      </c>
      <c r="L40" s="59"/>
      <c r="M40" s="59"/>
      <c r="N40" s="59"/>
      <c r="O40" s="59" t="str">
        <f>+O34</f>
        <v>Норматив
 горячей воды
куб.м. ** Гкал/куб.м</v>
      </c>
      <c r="P40" s="59"/>
      <c r="Q40" s="59"/>
      <c r="R40" s="59"/>
      <c r="S40" s="59"/>
      <c r="T40" s="59" t="s">
        <v>8</v>
      </c>
      <c r="U40" s="59"/>
      <c r="V40" s="59"/>
      <c r="W40" s="59"/>
      <c r="X40" s="59"/>
      <c r="AG40" s="16"/>
      <c r="AI40" s="20"/>
      <c r="AJ40"/>
    </row>
    <row r="41" spans="1:38" ht="12.75" customHeight="1">
      <c r="A41" s="63">
        <v>1</v>
      </c>
      <c r="B41" s="64"/>
      <c r="C41" s="63">
        <v>2</v>
      </c>
      <c r="D41" s="65"/>
      <c r="E41" s="65"/>
      <c r="F41" s="65"/>
      <c r="G41" s="65"/>
      <c r="H41" s="64"/>
      <c r="I41" s="70">
        <v>3</v>
      </c>
      <c r="J41" s="70"/>
      <c r="K41" s="70">
        <v>4</v>
      </c>
      <c r="L41" s="70"/>
      <c r="M41" s="70"/>
      <c r="N41" s="70"/>
      <c r="O41" s="70">
        <v>5</v>
      </c>
      <c r="P41" s="70"/>
      <c r="Q41" s="70"/>
      <c r="R41" s="70"/>
      <c r="S41" s="70"/>
      <c r="T41" s="70">
        <v>6</v>
      </c>
      <c r="U41" s="70"/>
      <c r="V41" s="70"/>
      <c r="W41" s="70"/>
      <c r="X41" s="70"/>
      <c r="AG41" s="16"/>
      <c r="AI41" s="20"/>
      <c r="AJ41" s="16"/>
      <c r="AL41" s="16"/>
    </row>
    <row r="42" spans="1:38" ht="12.75">
      <c r="A42" s="71" t="s">
        <v>9</v>
      </c>
      <c r="B42" s="72"/>
      <c r="C42" s="66" t="s">
        <v>10</v>
      </c>
      <c r="D42" s="66"/>
      <c r="E42" s="66"/>
      <c r="F42" s="66"/>
      <c r="G42" s="66"/>
      <c r="H42" s="66"/>
      <c r="I42" s="67" t="s">
        <v>11</v>
      </c>
      <c r="J42" s="68"/>
      <c r="K42" s="62">
        <f>K16</f>
        <v>188.19</v>
      </c>
      <c r="L42" s="62"/>
      <c r="M42" s="62"/>
      <c r="N42" s="62"/>
      <c r="O42" s="75">
        <f>+'[6]Шуш_3'!O42</f>
        <v>3.68</v>
      </c>
      <c r="P42" s="75"/>
      <c r="Q42" s="75"/>
      <c r="R42" s="75"/>
      <c r="S42" s="75"/>
      <c r="T42" s="62">
        <f>K42*O42</f>
        <v>692.5392</v>
      </c>
      <c r="U42" s="62"/>
      <c r="V42" s="62"/>
      <c r="W42" s="62"/>
      <c r="X42" s="62"/>
      <c r="AG42" s="100">
        <f>T42+T43</f>
        <v>1693.9834880000003</v>
      </c>
      <c r="AI42" s="20"/>
      <c r="AJ42" s="101">
        <v>693.58</v>
      </c>
      <c r="AL42" s="93">
        <f>AG42/AJ42</f>
        <v>2.4423764929784597</v>
      </c>
    </row>
    <row r="43" spans="1:38" ht="12.75">
      <c r="A43" s="73"/>
      <c r="B43" s="74"/>
      <c r="C43" s="66" t="s">
        <v>12</v>
      </c>
      <c r="D43" s="66"/>
      <c r="E43" s="66"/>
      <c r="F43" s="66"/>
      <c r="G43" s="66"/>
      <c r="H43" s="66"/>
      <c r="I43" s="67" t="s">
        <v>13</v>
      </c>
      <c r="J43" s="68"/>
      <c r="K43" s="62">
        <f>K17</f>
        <v>4186.64</v>
      </c>
      <c r="L43" s="62"/>
      <c r="M43" s="62"/>
      <c r="N43" s="62"/>
      <c r="O43" s="69">
        <f>O42*O17</f>
        <v>0.23920000000000002</v>
      </c>
      <c r="P43" s="69"/>
      <c r="Q43" s="69"/>
      <c r="R43" s="69"/>
      <c r="S43" s="69"/>
      <c r="T43" s="62">
        <f>K43*O43</f>
        <v>1001.4442880000001</v>
      </c>
      <c r="U43" s="62"/>
      <c r="V43" s="62"/>
      <c r="W43" s="62"/>
      <c r="X43" s="62"/>
      <c r="AG43" s="102"/>
      <c r="AI43" s="20"/>
      <c r="AJ43" s="103"/>
      <c r="AL43" s="96"/>
    </row>
    <row r="44" spans="4:36" ht="12.75">
      <c r="D44" s="32"/>
      <c r="E44" s="32"/>
      <c r="F44" s="32"/>
      <c r="G44" s="32"/>
      <c r="H44" s="32"/>
      <c r="I44" s="32"/>
      <c r="J44" s="32"/>
      <c r="AG44" s="16"/>
      <c r="AI44" s="20"/>
      <c r="AJ44"/>
    </row>
    <row r="45" spans="1:33" s="21" customFormat="1" ht="37.5" customHeight="1">
      <c r="A45" s="76" t="s">
        <v>50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6" ht="51" customHeight="1">
      <c r="A46" s="77" t="s">
        <v>5</v>
      </c>
      <c r="B46" s="78"/>
      <c r="C46" s="79" t="s">
        <v>32</v>
      </c>
      <c r="D46" s="80"/>
      <c r="E46" s="80"/>
      <c r="F46" s="80"/>
      <c r="G46" s="80"/>
      <c r="H46" s="81"/>
      <c r="I46" s="59" t="s">
        <v>6</v>
      </c>
      <c r="J46" s="59"/>
      <c r="K46" s="59" t="s">
        <v>33</v>
      </c>
      <c r="L46" s="59"/>
      <c r="M46" s="59"/>
      <c r="N46" s="59"/>
      <c r="O46" s="59" t="str">
        <f>+O40</f>
        <v>Норматив
 горячей воды
куб.м. ** Гкал/куб.м</v>
      </c>
      <c r="P46" s="59"/>
      <c r="Q46" s="59"/>
      <c r="R46" s="59"/>
      <c r="S46" s="59"/>
      <c r="T46" s="59" t="s">
        <v>8</v>
      </c>
      <c r="U46" s="59"/>
      <c r="V46" s="59"/>
      <c r="W46" s="59"/>
      <c r="X46" s="59"/>
      <c r="AG46" s="16"/>
      <c r="AI46" s="20"/>
      <c r="AJ46"/>
    </row>
    <row r="47" spans="1:38" ht="12.75" customHeight="1">
      <c r="A47" s="63">
        <v>1</v>
      </c>
      <c r="B47" s="64"/>
      <c r="C47" s="63">
        <v>2</v>
      </c>
      <c r="D47" s="65"/>
      <c r="E47" s="65"/>
      <c r="F47" s="65"/>
      <c r="G47" s="65"/>
      <c r="H47" s="64"/>
      <c r="I47" s="70">
        <v>3</v>
      </c>
      <c r="J47" s="70"/>
      <c r="K47" s="70">
        <v>4</v>
      </c>
      <c r="L47" s="70"/>
      <c r="M47" s="70"/>
      <c r="N47" s="70"/>
      <c r="O47" s="70">
        <v>5</v>
      </c>
      <c r="P47" s="70"/>
      <c r="Q47" s="70"/>
      <c r="R47" s="70"/>
      <c r="S47" s="70"/>
      <c r="T47" s="70">
        <v>6</v>
      </c>
      <c r="U47" s="70"/>
      <c r="V47" s="70"/>
      <c r="W47" s="70"/>
      <c r="X47" s="70"/>
      <c r="AG47" s="16"/>
      <c r="AI47" s="20"/>
      <c r="AJ47" s="16"/>
      <c r="AL47" s="16"/>
    </row>
    <row r="48" spans="1:38" ht="12.75">
      <c r="A48" s="71" t="s">
        <v>9</v>
      </c>
      <c r="B48" s="72"/>
      <c r="C48" s="66" t="s">
        <v>10</v>
      </c>
      <c r="D48" s="66"/>
      <c r="E48" s="66"/>
      <c r="F48" s="66"/>
      <c r="G48" s="66"/>
      <c r="H48" s="66"/>
      <c r="I48" s="67" t="s">
        <v>11</v>
      </c>
      <c r="J48" s="68"/>
      <c r="K48" s="62">
        <f>K16</f>
        <v>188.19</v>
      </c>
      <c r="L48" s="62"/>
      <c r="M48" s="62"/>
      <c r="N48" s="62"/>
      <c r="O48" s="75">
        <f>+'[6]Шуш_3'!O48</f>
        <v>2.37</v>
      </c>
      <c r="P48" s="75"/>
      <c r="Q48" s="75"/>
      <c r="R48" s="75"/>
      <c r="S48" s="75"/>
      <c r="T48" s="62">
        <f>K48*O48</f>
        <v>446.01030000000003</v>
      </c>
      <c r="U48" s="62"/>
      <c r="V48" s="62"/>
      <c r="W48" s="62"/>
      <c r="X48" s="62"/>
      <c r="AG48" s="100">
        <f>T48+T49</f>
        <v>1090.9621920000002</v>
      </c>
      <c r="AI48" s="20"/>
      <c r="AJ48" s="101">
        <v>609.59</v>
      </c>
      <c r="AL48" s="93">
        <f>AG48/AJ48</f>
        <v>1.7896654997621355</v>
      </c>
    </row>
    <row r="49" spans="1:38" ht="12.75">
      <c r="A49" s="73"/>
      <c r="B49" s="74"/>
      <c r="C49" s="66" t="s">
        <v>12</v>
      </c>
      <c r="D49" s="66"/>
      <c r="E49" s="66"/>
      <c r="F49" s="66"/>
      <c r="G49" s="66"/>
      <c r="H49" s="66"/>
      <c r="I49" s="67" t="s">
        <v>13</v>
      </c>
      <c r="J49" s="68"/>
      <c r="K49" s="62">
        <f>K17</f>
        <v>4186.64</v>
      </c>
      <c r="L49" s="62"/>
      <c r="M49" s="62"/>
      <c r="N49" s="62"/>
      <c r="O49" s="69">
        <f>O48*O17</f>
        <v>0.15405000000000002</v>
      </c>
      <c r="P49" s="69"/>
      <c r="Q49" s="69"/>
      <c r="R49" s="69"/>
      <c r="S49" s="69"/>
      <c r="T49" s="62">
        <f>K49*O49</f>
        <v>644.9518920000002</v>
      </c>
      <c r="U49" s="62"/>
      <c r="V49" s="62"/>
      <c r="W49" s="62"/>
      <c r="X49" s="62"/>
      <c r="AG49" s="102"/>
      <c r="AI49" s="20"/>
      <c r="AJ49" s="103"/>
      <c r="AL49" s="96"/>
    </row>
    <row r="50" spans="4:36" ht="12.75">
      <c r="D50" s="32"/>
      <c r="E50" s="32"/>
      <c r="F50" s="32"/>
      <c r="G50" s="32"/>
      <c r="H50" s="32"/>
      <c r="I50" s="32"/>
      <c r="J50" s="32"/>
      <c r="AG50" s="16"/>
      <c r="AI50" s="20"/>
      <c r="AJ50"/>
    </row>
    <row r="51" spans="1:33" s="21" customFormat="1" ht="30" customHeight="1">
      <c r="A51" s="76" t="s">
        <v>51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6" ht="51" customHeight="1">
      <c r="A52" s="77" t="s">
        <v>5</v>
      </c>
      <c r="B52" s="78"/>
      <c r="C52" s="79" t="s">
        <v>32</v>
      </c>
      <c r="D52" s="80"/>
      <c r="E52" s="80"/>
      <c r="F52" s="80"/>
      <c r="G52" s="80"/>
      <c r="H52" s="81"/>
      <c r="I52" s="59" t="s">
        <v>6</v>
      </c>
      <c r="J52" s="59"/>
      <c r="K52" s="59" t="s">
        <v>33</v>
      </c>
      <c r="L52" s="59"/>
      <c r="M52" s="59"/>
      <c r="N52" s="59"/>
      <c r="O52" s="59" t="str">
        <f>+O46</f>
        <v>Норматив
 горячей воды
куб.м. ** Гкал/куб.м</v>
      </c>
      <c r="P52" s="59"/>
      <c r="Q52" s="59"/>
      <c r="R52" s="59"/>
      <c r="S52" s="59"/>
      <c r="T52" s="59" t="s">
        <v>8</v>
      </c>
      <c r="U52" s="59"/>
      <c r="V52" s="59"/>
      <c r="W52" s="59"/>
      <c r="X52" s="59"/>
      <c r="AG52" s="16"/>
      <c r="AI52" s="20"/>
      <c r="AJ52"/>
    </row>
    <row r="53" spans="1:38" ht="12.75" customHeight="1">
      <c r="A53" s="63">
        <v>1</v>
      </c>
      <c r="B53" s="64"/>
      <c r="C53" s="63">
        <v>2</v>
      </c>
      <c r="D53" s="65"/>
      <c r="E53" s="65"/>
      <c r="F53" s="65"/>
      <c r="G53" s="65"/>
      <c r="H53" s="64"/>
      <c r="I53" s="70">
        <v>3</v>
      </c>
      <c r="J53" s="70"/>
      <c r="K53" s="70">
        <v>4</v>
      </c>
      <c r="L53" s="70"/>
      <c r="M53" s="70"/>
      <c r="N53" s="70"/>
      <c r="O53" s="70">
        <v>5</v>
      </c>
      <c r="P53" s="70"/>
      <c r="Q53" s="70"/>
      <c r="R53" s="70"/>
      <c r="S53" s="70"/>
      <c r="T53" s="70">
        <v>6</v>
      </c>
      <c r="U53" s="70"/>
      <c r="V53" s="70"/>
      <c r="W53" s="70"/>
      <c r="X53" s="70"/>
      <c r="AG53" s="16"/>
      <c r="AI53" s="20"/>
      <c r="AJ53" s="16"/>
      <c r="AL53" s="16"/>
    </row>
    <row r="54" spans="1:38" ht="12.75">
      <c r="A54" s="71" t="s">
        <v>9</v>
      </c>
      <c r="B54" s="72"/>
      <c r="C54" s="66" t="s">
        <v>10</v>
      </c>
      <c r="D54" s="66"/>
      <c r="E54" s="66"/>
      <c r="F54" s="66"/>
      <c r="G54" s="66"/>
      <c r="H54" s="66"/>
      <c r="I54" s="67" t="s">
        <v>11</v>
      </c>
      <c r="J54" s="68"/>
      <c r="K54" s="62">
        <f>K16</f>
        <v>188.19</v>
      </c>
      <c r="L54" s="62"/>
      <c r="M54" s="62"/>
      <c r="N54" s="62"/>
      <c r="O54" s="75">
        <f>+'[6]Шуш_3'!O54</f>
        <v>1.74</v>
      </c>
      <c r="P54" s="75"/>
      <c r="Q54" s="75"/>
      <c r="R54" s="75"/>
      <c r="S54" s="75"/>
      <c r="T54" s="62">
        <f>K54*O54</f>
        <v>327.4506</v>
      </c>
      <c r="U54" s="62"/>
      <c r="V54" s="62"/>
      <c r="W54" s="62"/>
      <c r="X54" s="62"/>
      <c r="AG54" s="100">
        <f>T54+T55</f>
        <v>800.9595840000001</v>
      </c>
      <c r="AI54" s="20"/>
      <c r="AJ54" s="101">
        <v>440.15</v>
      </c>
      <c r="AL54" s="93">
        <f>AG54/AJ54</f>
        <v>1.8197423242076567</v>
      </c>
    </row>
    <row r="55" spans="1:38" ht="12.75">
      <c r="A55" s="73"/>
      <c r="B55" s="74"/>
      <c r="C55" s="66" t="s">
        <v>12</v>
      </c>
      <c r="D55" s="66"/>
      <c r="E55" s="66"/>
      <c r="F55" s="66"/>
      <c r="G55" s="66"/>
      <c r="H55" s="66"/>
      <c r="I55" s="67" t="s">
        <v>13</v>
      </c>
      <c r="J55" s="68"/>
      <c r="K55" s="62">
        <f>K17</f>
        <v>4186.64</v>
      </c>
      <c r="L55" s="62"/>
      <c r="M55" s="62"/>
      <c r="N55" s="62"/>
      <c r="O55" s="69">
        <f>O54*O17</f>
        <v>0.1131</v>
      </c>
      <c r="P55" s="69"/>
      <c r="Q55" s="69"/>
      <c r="R55" s="69"/>
      <c r="S55" s="69"/>
      <c r="T55" s="62">
        <f>K55*O55</f>
        <v>473.50898400000005</v>
      </c>
      <c r="U55" s="62"/>
      <c r="V55" s="62"/>
      <c r="W55" s="62"/>
      <c r="X55" s="62"/>
      <c r="AG55" s="102"/>
      <c r="AI55" s="20"/>
      <c r="AJ55" s="103"/>
      <c r="AL55" s="96"/>
    </row>
    <row r="56" spans="4:36" ht="12.75">
      <c r="D56" s="32"/>
      <c r="E56" s="32"/>
      <c r="F56" s="32"/>
      <c r="G56" s="32"/>
      <c r="H56" s="32"/>
      <c r="I56" s="32"/>
      <c r="J56" s="32"/>
      <c r="AG56" s="16"/>
      <c r="AI56" s="20"/>
      <c r="AJ56"/>
    </row>
    <row r="57" spans="1:33" s="21" customFormat="1" ht="29.25" customHeight="1">
      <c r="A57" s="76" t="s">
        <v>52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6" ht="51" customHeight="1">
      <c r="A58" s="77" t="s">
        <v>5</v>
      </c>
      <c r="B58" s="78"/>
      <c r="C58" s="79" t="s">
        <v>32</v>
      </c>
      <c r="D58" s="80"/>
      <c r="E58" s="80"/>
      <c r="F58" s="80"/>
      <c r="G58" s="80"/>
      <c r="H58" s="81"/>
      <c r="I58" s="59" t="s">
        <v>6</v>
      </c>
      <c r="J58" s="59"/>
      <c r="K58" s="59" t="s">
        <v>33</v>
      </c>
      <c r="L58" s="59"/>
      <c r="M58" s="59"/>
      <c r="N58" s="59"/>
      <c r="O58" s="59" t="str">
        <f>+O52</f>
        <v>Норматив
 горячей воды
куб.м. ** Гкал/куб.м</v>
      </c>
      <c r="P58" s="59"/>
      <c r="Q58" s="59"/>
      <c r="R58" s="59"/>
      <c r="S58" s="59"/>
      <c r="T58" s="59" t="s">
        <v>8</v>
      </c>
      <c r="U58" s="59"/>
      <c r="V58" s="59"/>
      <c r="W58" s="59"/>
      <c r="X58" s="59"/>
      <c r="AG58" s="16"/>
      <c r="AI58" s="20"/>
      <c r="AJ58"/>
    </row>
    <row r="59" spans="1:38" ht="12.75" customHeight="1">
      <c r="A59" s="63">
        <v>1</v>
      </c>
      <c r="B59" s="64"/>
      <c r="C59" s="63">
        <v>2</v>
      </c>
      <c r="D59" s="65"/>
      <c r="E59" s="65"/>
      <c r="F59" s="65"/>
      <c r="G59" s="65"/>
      <c r="H59" s="64"/>
      <c r="I59" s="70">
        <v>3</v>
      </c>
      <c r="J59" s="70"/>
      <c r="K59" s="70">
        <v>4</v>
      </c>
      <c r="L59" s="70"/>
      <c r="M59" s="70"/>
      <c r="N59" s="70"/>
      <c r="O59" s="70">
        <v>5</v>
      </c>
      <c r="P59" s="70"/>
      <c r="Q59" s="70"/>
      <c r="R59" s="70"/>
      <c r="S59" s="70"/>
      <c r="T59" s="70">
        <v>6</v>
      </c>
      <c r="U59" s="70"/>
      <c r="V59" s="70"/>
      <c r="W59" s="70"/>
      <c r="X59" s="70"/>
      <c r="AG59" s="16"/>
      <c r="AI59" s="20"/>
      <c r="AJ59" s="16"/>
      <c r="AL59" s="16"/>
    </row>
    <row r="60" spans="1:38" ht="12.75">
      <c r="A60" s="71" t="s">
        <v>9</v>
      </c>
      <c r="B60" s="72"/>
      <c r="C60" s="66" t="s">
        <v>10</v>
      </c>
      <c r="D60" s="66"/>
      <c r="E60" s="66"/>
      <c r="F60" s="66"/>
      <c r="G60" s="66"/>
      <c r="H60" s="66"/>
      <c r="I60" s="67" t="s">
        <v>11</v>
      </c>
      <c r="J60" s="68"/>
      <c r="K60" s="62">
        <f>K16</f>
        <v>188.19</v>
      </c>
      <c r="L60" s="62"/>
      <c r="M60" s="62"/>
      <c r="N60" s="62"/>
      <c r="O60" s="75">
        <f>+'[6]Шуш_3'!O60</f>
        <v>1.08</v>
      </c>
      <c r="P60" s="75"/>
      <c r="Q60" s="75"/>
      <c r="R60" s="75"/>
      <c r="S60" s="75"/>
      <c r="T60" s="62">
        <f>K60*O60</f>
        <v>203.2452</v>
      </c>
      <c r="U60" s="62"/>
      <c r="V60" s="62"/>
      <c r="W60" s="62"/>
      <c r="X60" s="62"/>
      <c r="AG60" s="100">
        <f>T60+T61</f>
        <v>497.1473280000001</v>
      </c>
      <c r="AI60" s="20"/>
      <c r="AJ60" s="101">
        <v>440.15</v>
      </c>
      <c r="AL60" s="93">
        <f>AG60/AJ60</f>
        <v>1.1294952357150974</v>
      </c>
    </row>
    <row r="61" spans="1:38" ht="12.75">
      <c r="A61" s="73"/>
      <c r="B61" s="74"/>
      <c r="C61" s="66" t="s">
        <v>12</v>
      </c>
      <c r="D61" s="66"/>
      <c r="E61" s="66"/>
      <c r="F61" s="66"/>
      <c r="G61" s="66"/>
      <c r="H61" s="66"/>
      <c r="I61" s="67" t="s">
        <v>13</v>
      </c>
      <c r="J61" s="68"/>
      <c r="K61" s="62">
        <f>K17</f>
        <v>4186.64</v>
      </c>
      <c r="L61" s="62"/>
      <c r="M61" s="62"/>
      <c r="N61" s="62"/>
      <c r="O61" s="69">
        <f>O60*O17</f>
        <v>0.07020000000000001</v>
      </c>
      <c r="P61" s="69"/>
      <c r="Q61" s="69"/>
      <c r="R61" s="69"/>
      <c r="S61" s="69"/>
      <c r="T61" s="62">
        <f>K61*O61</f>
        <v>293.90212800000006</v>
      </c>
      <c r="U61" s="62"/>
      <c r="V61" s="62"/>
      <c r="W61" s="62"/>
      <c r="X61" s="62"/>
      <c r="AG61" s="102"/>
      <c r="AI61" s="20"/>
      <c r="AJ61" s="103"/>
      <c r="AL61" s="96"/>
    </row>
    <row r="62" spans="4:36" ht="12.75">
      <c r="D62" s="32"/>
      <c r="E62" s="32"/>
      <c r="F62" s="32"/>
      <c r="G62" s="32"/>
      <c r="H62" s="32"/>
      <c r="I62" s="32"/>
      <c r="J62" s="32"/>
      <c r="AG62" s="16"/>
      <c r="AI62" s="20"/>
      <c r="AJ62"/>
    </row>
    <row r="63" spans="1:33" s="21" customFormat="1" ht="29.25" customHeight="1">
      <c r="A63" s="76" t="s">
        <v>53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6" ht="51" customHeight="1">
      <c r="A64" s="77" t="s">
        <v>5</v>
      </c>
      <c r="B64" s="78"/>
      <c r="C64" s="79" t="s">
        <v>32</v>
      </c>
      <c r="D64" s="80"/>
      <c r="E64" s="80"/>
      <c r="F64" s="80"/>
      <c r="G64" s="80"/>
      <c r="H64" s="81"/>
      <c r="I64" s="59" t="s">
        <v>6</v>
      </c>
      <c r="J64" s="59"/>
      <c r="K64" s="59" t="s">
        <v>33</v>
      </c>
      <c r="L64" s="59"/>
      <c r="M64" s="59"/>
      <c r="N64" s="59"/>
      <c r="O64" s="59" t="str">
        <f>+O58</f>
        <v>Норматив
 горячей воды
куб.м. ** Гкал/куб.м</v>
      </c>
      <c r="P64" s="59"/>
      <c r="Q64" s="59"/>
      <c r="R64" s="59"/>
      <c r="S64" s="59"/>
      <c r="T64" s="59" t="s">
        <v>8</v>
      </c>
      <c r="U64" s="59"/>
      <c r="V64" s="59"/>
      <c r="W64" s="59"/>
      <c r="X64" s="59"/>
      <c r="AG64" s="16"/>
      <c r="AI64" s="20"/>
      <c r="AJ64"/>
    </row>
    <row r="65" spans="1:38" ht="12.75" customHeight="1">
      <c r="A65" s="63">
        <v>1</v>
      </c>
      <c r="B65" s="64"/>
      <c r="C65" s="63">
        <v>2</v>
      </c>
      <c r="D65" s="65"/>
      <c r="E65" s="65"/>
      <c r="F65" s="65"/>
      <c r="G65" s="65"/>
      <c r="H65" s="64"/>
      <c r="I65" s="70">
        <v>3</v>
      </c>
      <c r="J65" s="70"/>
      <c r="K65" s="70">
        <v>4</v>
      </c>
      <c r="L65" s="70"/>
      <c r="M65" s="70"/>
      <c r="N65" s="70"/>
      <c r="O65" s="70">
        <v>5</v>
      </c>
      <c r="P65" s="70"/>
      <c r="Q65" s="70"/>
      <c r="R65" s="70"/>
      <c r="S65" s="70"/>
      <c r="T65" s="70">
        <v>6</v>
      </c>
      <c r="U65" s="70"/>
      <c r="V65" s="70"/>
      <c r="W65" s="70"/>
      <c r="X65" s="70"/>
      <c r="AG65" s="16"/>
      <c r="AI65" s="20"/>
      <c r="AJ65" s="16"/>
      <c r="AL65" s="16"/>
    </row>
    <row r="66" spans="1:38" ht="12.75">
      <c r="A66" s="71" t="s">
        <v>9</v>
      </c>
      <c r="B66" s="72"/>
      <c r="C66" s="66" t="s">
        <v>10</v>
      </c>
      <c r="D66" s="66"/>
      <c r="E66" s="66"/>
      <c r="F66" s="66"/>
      <c r="G66" s="66"/>
      <c r="H66" s="66"/>
      <c r="I66" s="67" t="s">
        <v>11</v>
      </c>
      <c r="J66" s="68"/>
      <c r="K66" s="62">
        <f>K16</f>
        <v>188.19</v>
      </c>
      <c r="L66" s="62"/>
      <c r="M66" s="62"/>
      <c r="N66" s="62"/>
      <c r="O66" s="75">
        <f>+'[6]Шуш_3'!O66</f>
        <v>1.74</v>
      </c>
      <c r="P66" s="75"/>
      <c r="Q66" s="75"/>
      <c r="R66" s="75"/>
      <c r="S66" s="75"/>
      <c r="T66" s="62">
        <f>K66*O66</f>
        <v>327.4506</v>
      </c>
      <c r="U66" s="62"/>
      <c r="V66" s="62"/>
      <c r="W66" s="62"/>
      <c r="X66" s="62"/>
      <c r="AG66" s="100">
        <f>T66+T67</f>
        <v>800.9595840000001</v>
      </c>
      <c r="AI66" s="20"/>
      <c r="AJ66" s="101">
        <v>155.6</v>
      </c>
      <c r="AL66" s="93">
        <f>AG66/AJ66</f>
        <v>5.147555167095116</v>
      </c>
    </row>
    <row r="67" spans="1:38" ht="12.75">
      <c r="A67" s="73"/>
      <c r="B67" s="74"/>
      <c r="C67" s="66" t="s">
        <v>12</v>
      </c>
      <c r="D67" s="66"/>
      <c r="E67" s="66"/>
      <c r="F67" s="66"/>
      <c r="G67" s="66"/>
      <c r="H67" s="66"/>
      <c r="I67" s="67" t="s">
        <v>13</v>
      </c>
      <c r="J67" s="68"/>
      <c r="K67" s="62">
        <f>K17</f>
        <v>4186.64</v>
      </c>
      <c r="L67" s="62"/>
      <c r="M67" s="62"/>
      <c r="N67" s="62"/>
      <c r="O67" s="69">
        <f>O66*O17</f>
        <v>0.1131</v>
      </c>
      <c r="P67" s="69"/>
      <c r="Q67" s="69"/>
      <c r="R67" s="69"/>
      <c r="S67" s="69"/>
      <c r="T67" s="62">
        <f>K67*O67</f>
        <v>473.50898400000005</v>
      </c>
      <c r="U67" s="62"/>
      <c r="V67" s="62"/>
      <c r="W67" s="62"/>
      <c r="X67" s="62"/>
      <c r="AG67" s="102"/>
      <c r="AI67" s="20"/>
      <c r="AJ67" s="103"/>
      <c r="AL67" s="96"/>
    </row>
    <row r="68" spans="4:36" ht="12.75">
      <c r="D68" s="32"/>
      <c r="E68" s="32"/>
      <c r="F68" s="32"/>
      <c r="G68" s="32"/>
      <c r="H68" s="32"/>
      <c r="I68" s="32"/>
      <c r="J68" s="32"/>
      <c r="AG68" s="16"/>
      <c r="AI68" s="20"/>
      <c r="AJ68"/>
    </row>
    <row r="69" spans="1:33" s="21" customFormat="1" ht="29.25" customHeight="1">
      <c r="A69" s="76" t="s">
        <v>54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6" ht="51" customHeight="1">
      <c r="A70" s="77" t="s">
        <v>5</v>
      </c>
      <c r="B70" s="78"/>
      <c r="C70" s="79" t="s">
        <v>32</v>
      </c>
      <c r="D70" s="80"/>
      <c r="E70" s="80"/>
      <c r="F70" s="80"/>
      <c r="G70" s="80"/>
      <c r="H70" s="81"/>
      <c r="I70" s="59" t="s">
        <v>6</v>
      </c>
      <c r="J70" s="59"/>
      <c r="K70" s="59" t="s">
        <v>33</v>
      </c>
      <c r="L70" s="59"/>
      <c r="M70" s="59"/>
      <c r="N70" s="59"/>
      <c r="O70" s="59" t="str">
        <f>+O64</f>
        <v>Норматив
 горячей воды
куб.м. ** Гкал/куб.м</v>
      </c>
      <c r="P70" s="59"/>
      <c r="Q70" s="59"/>
      <c r="R70" s="59"/>
      <c r="S70" s="59"/>
      <c r="T70" s="59" t="s">
        <v>8</v>
      </c>
      <c r="U70" s="59"/>
      <c r="V70" s="59"/>
      <c r="W70" s="59"/>
      <c r="X70" s="59"/>
      <c r="AG70" s="16"/>
      <c r="AI70" s="20"/>
      <c r="AJ70"/>
    </row>
    <row r="71" spans="1:38" ht="12.75" customHeight="1">
      <c r="A71" s="63">
        <v>1</v>
      </c>
      <c r="B71" s="64"/>
      <c r="C71" s="63">
        <v>2</v>
      </c>
      <c r="D71" s="65"/>
      <c r="E71" s="65"/>
      <c r="F71" s="65"/>
      <c r="G71" s="65"/>
      <c r="H71" s="64"/>
      <c r="I71" s="70">
        <v>3</v>
      </c>
      <c r="J71" s="70"/>
      <c r="K71" s="70">
        <v>4</v>
      </c>
      <c r="L71" s="70"/>
      <c r="M71" s="70"/>
      <c r="N71" s="70"/>
      <c r="O71" s="70">
        <v>5</v>
      </c>
      <c r="P71" s="70"/>
      <c r="Q71" s="70"/>
      <c r="R71" s="70"/>
      <c r="S71" s="70"/>
      <c r="T71" s="70">
        <v>6</v>
      </c>
      <c r="U71" s="70"/>
      <c r="V71" s="70"/>
      <c r="W71" s="70"/>
      <c r="X71" s="70"/>
      <c r="AG71" s="16"/>
      <c r="AI71" s="20"/>
      <c r="AJ71" s="16"/>
      <c r="AL71" s="16"/>
    </row>
    <row r="72" spans="1:38" ht="12.75">
      <c r="A72" s="71" t="s">
        <v>9</v>
      </c>
      <c r="B72" s="72"/>
      <c r="C72" s="66" t="s">
        <v>10</v>
      </c>
      <c r="D72" s="66"/>
      <c r="E72" s="66"/>
      <c r="F72" s="66"/>
      <c r="G72" s="66"/>
      <c r="H72" s="66"/>
      <c r="I72" s="67" t="s">
        <v>11</v>
      </c>
      <c r="J72" s="68"/>
      <c r="K72" s="62">
        <f>K16</f>
        <v>188.19</v>
      </c>
      <c r="L72" s="62"/>
      <c r="M72" s="62"/>
      <c r="N72" s="62"/>
      <c r="O72" s="75">
        <f>+'[6]Шуш_3'!O72</f>
        <v>0.77</v>
      </c>
      <c r="P72" s="75"/>
      <c r="Q72" s="75"/>
      <c r="R72" s="75"/>
      <c r="S72" s="75"/>
      <c r="T72" s="62">
        <f>K72*O72</f>
        <v>144.9063</v>
      </c>
      <c r="U72" s="62"/>
      <c r="V72" s="62"/>
      <c r="W72" s="62"/>
      <c r="X72" s="62"/>
      <c r="AG72" s="100">
        <f>T72+T73</f>
        <v>354.447632</v>
      </c>
      <c r="AI72" s="20"/>
      <c r="AJ72" s="101">
        <v>155.6</v>
      </c>
      <c r="AL72" s="93">
        <f>AG72/AJ72</f>
        <v>2.2779410796915167</v>
      </c>
    </row>
    <row r="73" spans="1:38" ht="12.75">
      <c r="A73" s="73"/>
      <c r="B73" s="74"/>
      <c r="C73" s="66" t="s">
        <v>12</v>
      </c>
      <c r="D73" s="66"/>
      <c r="E73" s="66"/>
      <c r="F73" s="66"/>
      <c r="G73" s="66"/>
      <c r="H73" s="66"/>
      <c r="I73" s="67" t="s">
        <v>13</v>
      </c>
      <c r="J73" s="68"/>
      <c r="K73" s="62">
        <f>K17</f>
        <v>4186.64</v>
      </c>
      <c r="L73" s="62"/>
      <c r="M73" s="62"/>
      <c r="N73" s="62"/>
      <c r="O73" s="69">
        <f>O72*O17</f>
        <v>0.050050000000000004</v>
      </c>
      <c r="P73" s="69"/>
      <c r="Q73" s="69"/>
      <c r="R73" s="69"/>
      <c r="S73" s="69"/>
      <c r="T73" s="62">
        <f>K73*O73</f>
        <v>209.54133200000004</v>
      </c>
      <c r="U73" s="62"/>
      <c r="V73" s="62"/>
      <c r="W73" s="62"/>
      <c r="X73" s="62"/>
      <c r="AG73" s="102"/>
      <c r="AI73" s="20"/>
      <c r="AJ73" s="103"/>
      <c r="AL73" s="96"/>
    </row>
    <row r="74" spans="4:36" ht="12.75">
      <c r="D74" s="32"/>
      <c r="E74" s="32"/>
      <c r="F74" s="32"/>
      <c r="G74" s="32"/>
      <c r="H74" s="32"/>
      <c r="I74" s="32"/>
      <c r="J74" s="32"/>
      <c r="AG74" s="16"/>
      <c r="AI74" s="20"/>
      <c r="AJ74"/>
    </row>
    <row r="75" spans="1:33" s="21" customFormat="1" ht="29.25" customHeight="1">
      <c r="A75" s="76" t="s">
        <v>55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</row>
    <row r="76" spans="1:36" ht="51" customHeight="1">
      <c r="A76" s="77" t="s">
        <v>5</v>
      </c>
      <c r="B76" s="78"/>
      <c r="C76" s="79" t="s">
        <v>32</v>
      </c>
      <c r="D76" s="80"/>
      <c r="E76" s="80"/>
      <c r="F76" s="80"/>
      <c r="G76" s="80"/>
      <c r="H76" s="81"/>
      <c r="I76" s="59" t="s">
        <v>6</v>
      </c>
      <c r="J76" s="59"/>
      <c r="K76" s="59" t="s">
        <v>33</v>
      </c>
      <c r="L76" s="59"/>
      <c r="M76" s="59"/>
      <c r="N76" s="59"/>
      <c r="O76" s="59" t="str">
        <f>+O70</f>
        <v>Норматив
 горячей воды
куб.м. ** Гкал/куб.м</v>
      </c>
      <c r="P76" s="59"/>
      <c r="Q76" s="59"/>
      <c r="R76" s="59"/>
      <c r="S76" s="59"/>
      <c r="T76" s="59" t="s">
        <v>8</v>
      </c>
      <c r="U76" s="59"/>
      <c r="V76" s="59"/>
      <c r="W76" s="59"/>
      <c r="X76" s="59"/>
      <c r="AG76" s="16"/>
      <c r="AI76" s="20"/>
      <c r="AJ76"/>
    </row>
    <row r="77" spans="1:38" ht="12.75" customHeight="1">
      <c r="A77" s="63">
        <v>1</v>
      </c>
      <c r="B77" s="64"/>
      <c r="C77" s="63">
        <v>2</v>
      </c>
      <c r="D77" s="65"/>
      <c r="E77" s="65"/>
      <c r="F77" s="65"/>
      <c r="G77" s="65"/>
      <c r="H77" s="64"/>
      <c r="I77" s="70">
        <v>3</v>
      </c>
      <c r="J77" s="70"/>
      <c r="K77" s="70">
        <v>4</v>
      </c>
      <c r="L77" s="70"/>
      <c r="M77" s="70"/>
      <c r="N77" s="70"/>
      <c r="O77" s="70">
        <v>5</v>
      </c>
      <c r="P77" s="70"/>
      <c r="Q77" s="70"/>
      <c r="R77" s="70"/>
      <c r="S77" s="70"/>
      <c r="T77" s="70">
        <v>6</v>
      </c>
      <c r="U77" s="70"/>
      <c r="V77" s="70"/>
      <c r="W77" s="70"/>
      <c r="X77" s="70"/>
      <c r="AG77" s="16"/>
      <c r="AI77" s="20"/>
      <c r="AJ77" s="16"/>
      <c r="AL77" s="16"/>
    </row>
    <row r="78" spans="1:38" ht="12.75">
      <c r="A78" s="71" t="s">
        <v>9</v>
      </c>
      <c r="B78" s="72"/>
      <c r="C78" s="66" t="s">
        <v>10</v>
      </c>
      <c r="D78" s="66"/>
      <c r="E78" s="66"/>
      <c r="F78" s="66"/>
      <c r="G78" s="66"/>
      <c r="H78" s="66"/>
      <c r="I78" s="67" t="s">
        <v>11</v>
      </c>
      <c r="J78" s="68"/>
      <c r="K78" s="62">
        <f>K16</f>
        <v>188.19</v>
      </c>
      <c r="L78" s="62"/>
      <c r="M78" s="62"/>
      <c r="N78" s="62"/>
      <c r="O78" s="75">
        <f>+'[6]Шуш_3'!O78</f>
        <v>2.67</v>
      </c>
      <c r="P78" s="75"/>
      <c r="Q78" s="75"/>
      <c r="R78" s="75"/>
      <c r="S78" s="75"/>
      <c r="T78" s="62">
        <f>K78*O78</f>
        <v>502.46729999999997</v>
      </c>
      <c r="U78" s="62"/>
      <c r="V78" s="62"/>
      <c r="W78" s="62"/>
      <c r="X78" s="62"/>
      <c r="AG78" s="100">
        <f>T78+T79</f>
        <v>1229.0586720000001</v>
      </c>
      <c r="AI78" s="20"/>
      <c r="AJ78" s="101">
        <v>375.04</v>
      </c>
      <c r="AL78" s="93">
        <f>AG78/AJ78</f>
        <v>3.277140230375427</v>
      </c>
    </row>
    <row r="79" spans="1:38" ht="12.75">
      <c r="A79" s="73"/>
      <c r="B79" s="74"/>
      <c r="C79" s="66" t="s">
        <v>12</v>
      </c>
      <c r="D79" s="66"/>
      <c r="E79" s="66"/>
      <c r="F79" s="66"/>
      <c r="G79" s="66"/>
      <c r="H79" s="66"/>
      <c r="I79" s="67" t="s">
        <v>13</v>
      </c>
      <c r="J79" s="68"/>
      <c r="K79" s="62">
        <f>K17</f>
        <v>4186.64</v>
      </c>
      <c r="L79" s="62"/>
      <c r="M79" s="62"/>
      <c r="N79" s="62"/>
      <c r="O79" s="69">
        <f>O78*O17</f>
        <v>0.17355</v>
      </c>
      <c r="P79" s="69"/>
      <c r="Q79" s="69"/>
      <c r="R79" s="69"/>
      <c r="S79" s="69"/>
      <c r="T79" s="62">
        <f>K79*O79</f>
        <v>726.5913720000001</v>
      </c>
      <c r="U79" s="62"/>
      <c r="V79" s="62"/>
      <c r="W79" s="62"/>
      <c r="X79" s="62"/>
      <c r="AG79" s="102"/>
      <c r="AI79" s="20"/>
      <c r="AJ79" s="103"/>
      <c r="AL79" s="96"/>
    </row>
    <row r="80" spans="4:36" ht="12.75">
      <c r="D80" s="32"/>
      <c r="E80" s="32"/>
      <c r="F80" s="32"/>
      <c r="G80" s="32"/>
      <c r="H80" s="32"/>
      <c r="I80" s="32"/>
      <c r="J80" s="32"/>
      <c r="AG80" s="16"/>
      <c r="AI80" s="20"/>
      <c r="AJ80"/>
    </row>
    <row r="81" spans="1:38" ht="12.75">
      <c r="A81" s="104"/>
      <c r="B81" s="104"/>
      <c r="C81" s="105"/>
      <c r="D81" s="105"/>
      <c r="E81" s="105"/>
      <c r="F81" s="105"/>
      <c r="G81" s="105"/>
      <c r="H81" s="105"/>
      <c r="I81" s="106"/>
      <c r="J81" s="106"/>
      <c r="K81" s="107"/>
      <c r="L81" s="107"/>
      <c r="M81" s="107"/>
      <c r="N81" s="107"/>
      <c r="O81" s="108"/>
      <c r="P81" s="108"/>
      <c r="Q81" s="108"/>
      <c r="R81" s="108"/>
      <c r="S81" s="108"/>
      <c r="T81" s="107"/>
      <c r="U81" s="107"/>
      <c r="V81" s="107"/>
      <c r="W81" s="107"/>
      <c r="X81" s="107"/>
      <c r="AG81" s="109"/>
      <c r="AI81" s="110"/>
      <c r="AJ81" s="109"/>
      <c r="AL81" s="33"/>
    </row>
    <row r="82" spans="1:36" s="5" customFormat="1" ht="18.75">
      <c r="A82" s="52" t="s">
        <v>14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4"/>
      <c r="AG82" s="17"/>
      <c r="AJ82" s="17"/>
    </row>
    <row r="84" spans="1:32" ht="64.5" customHeight="1">
      <c r="A84" s="53" t="s">
        <v>5</v>
      </c>
      <c r="B84" s="54"/>
      <c r="C84" s="54"/>
      <c r="D84" s="54"/>
      <c r="E84" s="54"/>
      <c r="F84" s="54"/>
      <c r="G84" s="54"/>
      <c r="H84" s="55"/>
      <c r="I84" s="59" t="s">
        <v>15</v>
      </c>
      <c r="J84" s="59"/>
      <c r="K84" s="59"/>
      <c r="L84" s="59"/>
      <c r="M84" s="59"/>
      <c r="N84" s="59"/>
      <c r="O84" s="59" t="s">
        <v>16</v>
      </c>
      <c r="P84" s="59"/>
      <c r="Q84" s="59"/>
      <c r="R84" s="59"/>
      <c r="S84" s="59"/>
      <c r="T84" s="59" t="s">
        <v>17</v>
      </c>
      <c r="U84" s="59"/>
      <c r="V84" s="59"/>
      <c r="W84" s="59"/>
      <c r="X84" s="59"/>
      <c r="Y84" s="59"/>
      <c r="Z84" s="59" t="s">
        <v>18</v>
      </c>
      <c r="AA84" s="59"/>
      <c r="AB84" s="59"/>
      <c r="AC84" s="59"/>
      <c r="AD84" s="59"/>
      <c r="AE84" s="59"/>
      <c r="AF84" s="22"/>
    </row>
    <row r="85" spans="1:32" ht="12.75" customHeight="1">
      <c r="A85" s="56"/>
      <c r="B85" s="57"/>
      <c r="C85" s="57"/>
      <c r="D85" s="57"/>
      <c r="E85" s="57"/>
      <c r="F85" s="57"/>
      <c r="G85" s="57"/>
      <c r="H85" s="58"/>
      <c r="I85" s="60" t="s">
        <v>19</v>
      </c>
      <c r="J85" s="60"/>
      <c r="K85" s="60"/>
      <c r="L85" s="60"/>
      <c r="M85" s="60"/>
      <c r="N85" s="60"/>
      <c r="O85" s="60" t="s">
        <v>20</v>
      </c>
      <c r="P85" s="60"/>
      <c r="Q85" s="60"/>
      <c r="R85" s="60"/>
      <c r="S85" s="60"/>
      <c r="T85" s="60" t="s">
        <v>21</v>
      </c>
      <c r="U85" s="60"/>
      <c r="V85" s="60"/>
      <c r="W85" s="60"/>
      <c r="X85" s="60"/>
      <c r="Y85" s="60"/>
      <c r="Z85" s="60" t="s">
        <v>22</v>
      </c>
      <c r="AA85" s="60"/>
      <c r="AB85" s="60"/>
      <c r="AC85" s="60"/>
      <c r="AD85" s="60"/>
      <c r="AE85" s="60"/>
      <c r="AF85" s="7"/>
    </row>
    <row r="86" spans="1:38" s="8" customFormat="1" ht="12.75" customHeight="1">
      <c r="A86" s="49">
        <v>1</v>
      </c>
      <c r="B86" s="50"/>
      <c r="C86" s="50"/>
      <c r="D86" s="50"/>
      <c r="E86" s="50"/>
      <c r="F86" s="50"/>
      <c r="G86" s="50"/>
      <c r="H86" s="51"/>
      <c r="I86" s="39">
        <v>2</v>
      </c>
      <c r="J86" s="39"/>
      <c r="K86" s="39"/>
      <c r="L86" s="39"/>
      <c r="M86" s="39"/>
      <c r="N86" s="39"/>
      <c r="O86" s="39">
        <v>3</v>
      </c>
      <c r="P86" s="39"/>
      <c r="Q86" s="39"/>
      <c r="R86" s="39"/>
      <c r="S86" s="39"/>
      <c r="T86" s="39">
        <v>4</v>
      </c>
      <c r="U86" s="39"/>
      <c r="V86" s="39"/>
      <c r="W86" s="39"/>
      <c r="X86" s="39"/>
      <c r="Y86" s="39"/>
      <c r="Z86" s="39" t="s">
        <v>23</v>
      </c>
      <c r="AA86" s="39"/>
      <c r="AB86" s="39"/>
      <c r="AC86" s="39"/>
      <c r="AD86" s="39"/>
      <c r="AE86" s="39"/>
      <c r="AF86" s="23"/>
      <c r="AG86" s="24" t="s">
        <v>38</v>
      </c>
      <c r="AJ86" s="24" t="s">
        <v>38</v>
      </c>
      <c r="AL86" s="16" t="s">
        <v>37</v>
      </c>
    </row>
    <row r="87" spans="1:38" s="26" customFormat="1" ht="23.25" customHeight="1">
      <c r="A87" s="40" t="s">
        <v>24</v>
      </c>
      <c r="B87" s="41"/>
      <c r="C87" s="41"/>
      <c r="D87" s="41"/>
      <c r="E87" s="41"/>
      <c r="F87" s="41"/>
      <c r="G87" s="41"/>
      <c r="H87" s="42"/>
      <c r="I87" s="46">
        <v>19.8</v>
      </c>
      <c r="J87" s="46"/>
      <c r="K87" s="46"/>
      <c r="L87" s="46"/>
      <c r="M87" s="46"/>
      <c r="N87" s="46"/>
      <c r="O87" s="111">
        <f>0.033</f>
        <v>0.033</v>
      </c>
      <c r="P87" s="111"/>
      <c r="Q87" s="111"/>
      <c r="R87" s="111"/>
      <c r="S87" s="111"/>
      <c r="T87" s="47">
        <f>K17</f>
        <v>4186.64</v>
      </c>
      <c r="U87" s="47"/>
      <c r="V87" s="47"/>
      <c r="W87" s="47"/>
      <c r="X87" s="47"/>
      <c r="Y87" s="47"/>
      <c r="Z87" s="48">
        <f>I87*O87*T87</f>
        <v>2735.5505760000005</v>
      </c>
      <c r="AA87" s="48"/>
      <c r="AB87" s="48"/>
      <c r="AC87" s="48"/>
      <c r="AD87" s="48"/>
      <c r="AE87" s="48"/>
      <c r="AF87" s="34"/>
      <c r="AG87" s="25">
        <f>O87*T87</f>
        <v>138.15912000000003</v>
      </c>
      <c r="AJ87" s="25">
        <v>110.72</v>
      </c>
      <c r="AL87" s="35">
        <f>+AG87/AJ87</f>
        <v>1.2478244219653183</v>
      </c>
    </row>
    <row r="88" spans="1:38" s="26" customFormat="1" ht="20.25" customHeight="1">
      <c r="A88" s="43"/>
      <c r="B88" s="44"/>
      <c r="C88" s="44"/>
      <c r="D88" s="44"/>
      <c r="E88" s="44"/>
      <c r="F88" s="44"/>
      <c r="G88" s="44"/>
      <c r="H88" s="45"/>
      <c r="I88" s="61" t="str">
        <f>CONCATENATE(I87," ",I85," х ",O87," ",O85," х ",T87," ",T85," = ",Z87," ",Z85)</f>
        <v>19,8 кв.м х 0,033 Гкал/кв.м х 4186,64 руб./Гкал = 2735,550576 руб.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9"/>
      <c r="AG88" s="27"/>
      <c r="AJ88" s="27"/>
      <c r="AL88" s="33"/>
    </row>
    <row r="91" spans="1:36" s="28" customFormat="1" ht="18">
      <c r="A91" s="112" t="s">
        <v>56</v>
      </c>
      <c r="AE91" s="29"/>
      <c r="AF91" s="29"/>
      <c r="AG91" s="30"/>
      <c r="AJ91" s="30"/>
    </row>
    <row r="94" ht="12.75">
      <c r="A94" s="10" t="s">
        <v>25</v>
      </c>
    </row>
    <row r="95" spans="1:35" ht="25.5" customHeight="1">
      <c r="A95" s="11" t="s">
        <v>26</v>
      </c>
      <c r="B95" s="36" t="str">
        <f>CONCATENATE("Тариф на тепловую энергию в размере ",K17," руб./Гкал (с НДС) утвержден Приказом Региональной энергетической комиссии Красноярского края ",AH95," № ",AI95)</f>
        <v>Тариф на тепловую энергию в размере 4186,64 руб./Гкал (с НДС) утвержден Приказом Региональной энергетической комиссии Красноярского края от 16.12.2015 г. № 567-п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12"/>
      <c r="AH95" s="113" t="s">
        <v>57</v>
      </c>
      <c r="AI95" s="31" t="s">
        <v>58</v>
      </c>
    </row>
    <row r="96" spans="1:35" ht="25.5" customHeight="1">
      <c r="A96" s="11" t="s">
        <v>27</v>
      </c>
      <c r="B96" s="36" t="str">
        <f>CONCATENATE("Тариф на горячую воду с использованием открытых систем теплоснабжения (горячего водоснабжения) "," утвержден Приказом Региональной энергетической комиссии Красноярского края ",AH96," № ",AI96)</f>
        <v>Тариф на горячую воду с использованием открытых систем теплоснабжения (горячего водоснабжения)  утвержден Приказом Региональной энергетической комиссии Красноярского края от 16.12.2015 г. № 569-п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12"/>
      <c r="AH96" s="113" t="s">
        <v>57</v>
      </c>
      <c r="AI96" s="31" t="s">
        <v>59</v>
      </c>
    </row>
    <row r="97" spans="1:35" ht="25.5" customHeight="1">
      <c r="A97" s="11" t="s">
        <v>39</v>
      </c>
      <c r="B97" s="36" t="str">
        <f>CONCATENATE("Тариф на теплоноситель "," утвержден Приказом Региональной энергетической комиссии Красноярского края ",AH97," № ",AI97)</f>
        <v>Тариф на теплоноситель  утвержден Приказом Региональной энергетической комиссии Красноярского края от 16.12.2015 г. № 568-п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12"/>
      <c r="AH97" s="113" t="s">
        <v>57</v>
      </c>
      <c r="AI97" s="31" t="s">
        <v>60</v>
      </c>
    </row>
    <row r="98" spans="1:36" ht="54.75" customHeight="1">
      <c r="A98" s="11" t="s">
        <v>40</v>
      </c>
      <c r="B98" s="37" t="s">
        <v>43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J98"/>
    </row>
    <row r="99" spans="1:36" ht="51.75" customHeight="1">
      <c r="A99" s="11" t="s">
        <v>42</v>
      </c>
      <c r="B99" s="37" t="s">
        <v>61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G99" s="16"/>
      <c r="AJ99"/>
    </row>
    <row r="100" spans="1:36" ht="54.75" customHeight="1" hidden="1">
      <c r="A100" s="11" t="s">
        <v>62</v>
      </c>
      <c r="B100" s="114" t="s">
        <v>67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J100"/>
    </row>
    <row r="101" spans="1:36" ht="8.25" customHeight="1">
      <c r="A101" s="11"/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J101"/>
    </row>
    <row r="102" ht="12.75">
      <c r="A102" s="118" t="s">
        <v>64</v>
      </c>
    </row>
    <row r="103" ht="12.75">
      <c r="A103" s="119" t="s">
        <v>65</v>
      </c>
    </row>
  </sheetData>
  <sheetProtection/>
  <mergeCells count="340">
    <mergeCell ref="B100:AE100"/>
    <mergeCell ref="I88:AE88"/>
    <mergeCell ref="B95:AE95"/>
    <mergeCell ref="B96:AE96"/>
    <mergeCell ref="B97:AE97"/>
    <mergeCell ref="B98:AE98"/>
    <mergeCell ref="B99:AE99"/>
    <mergeCell ref="A86:H86"/>
    <mergeCell ref="I86:N86"/>
    <mergeCell ref="O86:S86"/>
    <mergeCell ref="T86:Y86"/>
    <mergeCell ref="Z86:AE86"/>
    <mergeCell ref="A87:H88"/>
    <mergeCell ref="I87:N87"/>
    <mergeCell ref="O87:S87"/>
    <mergeCell ref="T87:Y87"/>
    <mergeCell ref="Z87:AE87"/>
    <mergeCell ref="A82:AE82"/>
    <mergeCell ref="A84:H85"/>
    <mergeCell ref="I84:N84"/>
    <mergeCell ref="O84:S84"/>
    <mergeCell ref="T84:Y84"/>
    <mergeCell ref="Z84:AE84"/>
    <mergeCell ref="I85:N85"/>
    <mergeCell ref="O85:S85"/>
    <mergeCell ref="T85:Y85"/>
    <mergeCell ref="Z85:AE85"/>
    <mergeCell ref="AG78:AG79"/>
    <mergeCell ref="AJ78:AJ79"/>
    <mergeCell ref="AL78:AL79"/>
    <mergeCell ref="C79:H79"/>
    <mergeCell ref="I79:J79"/>
    <mergeCell ref="K79:N79"/>
    <mergeCell ref="O79:S79"/>
    <mergeCell ref="T79:X79"/>
    <mergeCell ref="A78:B79"/>
    <mergeCell ref="C78:H78"/>
    <mergeCell ref="I78:J78"/>
    <mergeCell ref="K78:N78"/>
    <mergeCell ref="O78:S78"/>
    <mergeCell ref="T78:X78"/>
    <mergeCell ref="A77:B77"/>
    <mergeCell ref="C77:H77"/>
    <mergeCell ref="I77:J77"/>
    <mergeCell ref="K77:N77"/>
    <mergeCell ref="O77:S77"/>
    <mergeCell ref="T77:X77"/>
    <mergeCell ref="A75:AE75"/>
    <mergeCell ref="AF75:AG75"/>
    <mergeCell ref="A76:B76"/>
    <mergeCell ref="C76:H76"/>
    <mergeCell ref="I76:J76"/>
    <mergeCell ref="K76:N76"/>
    <mergeCell ref="O76:S76"/>
    <mergeCell ref="T76:X76"/>
    <mergeCell ref="AG72:AG73"/>
    <mergeCell ref="AJ72:AJ73"/>
    <mergeCell ref="AL72:AL73"/>
    <mergeCell ref="C73:H73"/>
    <mergeCell ref="I73:J73"/>
    <mergeCell ref="K73:N73"/>
    <mergeCell ref="O73:S73"/>
    <mergeCell ref="T73:X73"/>
    <mergeCell ref="A72:B73"/>
    <mergeCell ref="C72:H72"/>
    <mergeCell ref="I72:J72"/>
    <mergeCell ref="K72:N72"/>
    <mergeCell ref="O72:S72"/>
    <mergeCell ref="T72:X72"/>
    <mergeCell ref="A71:B71"/>
    <mergeCell ref="C71:H71"/>
    <mergeCell ref="I71:J71"/>
    <mergeCell ref="K71:N71"/>
    <mergeCell ref="O71:S71"/>
    <mergeCell ref="T71:X71"/>
    <mergeCell ref="A69:AE69"/>
    <mergeCell ref="AF69:AG69"/>
    <mergeCell ref="A70:B70"/>
    <mergeCell ref="C70:H70"/>
    <mergeCell ref="I70:J70"/>
    <mergeCell ref="K70:N70"/>
    <mergeCell ref="O70:S70"/>
    <mergeCell ref="T70:X70"/>
    <mergeCell ref="AG66:AG67"/>
    <mergeCell ref="AJ66:AJ67"/>
    <mergeCell ref="AL66:AL67"/>
    <mergeCell ref="C67:H67"/>
    <mergeCell ref="I67:J67"/>
    <mergeCell ref="K67:N67"/>
    <mergeCell ref="O67:S67"/>
    <mergeCell ref="T67:X67"/>
    <mergeCell ref="A66:B67"/>
    <mergeCell ref="C66:H66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G60:AG61"/>
    <mergeCell ref="AJ60:AJ61"/>
    <mergeCell ref="AL60:AL61"/>
    <mergeCell ref="C61:H61"/>
    <mergeCell ref="I61:J61"/>
    <mergeCell ref="K61:N61"/>
    <mergeCell ref="O61:S61"/>
    <mergeCell ref="T61:X61"/>
    <mergeCell ref="A60:B61"/>
    <mergeCell ref="C60:H60"/>
    <mergeCell ref="I60:J60"/>
    <mergeCell ref="K60:N60"/>
    <mergeCell ref="O60:S60"/>
    <mergeCell ref="T60:X60"/>
    <mergeCell ref="A59:B59"/>
    <mergeCell ref="C59:H59"/>
    <mergeCell ref="I59:J59"/>
    <mergeCell ref="K59:N59"/>
    <mergeCell ref="O59:S59"/>
    <mergeCell ref="T59:X59"/>
    <mergeCell ref="A57:AE57"/>
    <mergeCell ref="AF57:AG57"/>
    <mergeCell ref="A58:B58"/>
    <mergeCell ref="C58:H58"/>
    <mergeCell ref="I58:J58"/>
    <mergeCell ref="K58:N58"/>
    <mergeCell ref="O58:S58"/>
    <mergeCell ref="T58:X58"/>
    <mergeCell ref="AG54:AG55"/>
    <mergeCell ref="AJ54:AJ55"/>
    <mergeCell ref="AL54:AL55"/>
    <mergeCell ref="C55:H55"/>
    <mergeCell ref="I55:J55"/>
    <mergeCell ref="K55:N55"/>
    <mergeCell ref="O55:S55"/>
    <mergeCell ref="T55:X55"/>
    <mergeCell ref="A54:B55"/>
    <mergeCell ref="C54:H54"/>
    <mergeCell ref="I54:J54"/>
    <mergeCell ref="K54:N54"/>
    <mergeCell ref="O54:S54"/>
    <mergeCell ref="T54:X54"/>
    <mergeCell ref="A53:B53"/>
    <mergeCell ref="C53:H53"/>
    <mergeCell ref="I53:J53"/>
    <mergeCell ref="K53:N53"/>
    <mergeCell ref="O53:S53"/>
    <mergeCell ref="T53:X53"/>
    <mergeCell ref="A51:AE51"/>
    <mergeCell ref="AF51:AG51"/>
    <mergeCell ref="A52:B52"/>
    <mergeCell ref="C52:H52"/>
    <mergeCell ref="I52:J52"/>
    <mergeCell ref="K52:N52"/>
    <mergeCell ref="O52:S52"/>
    <mergeCell ref="T52:X52"/>
    <mergeCell ref="AG48:AG49"/>
    <mergeCell ref="AJ48:AJ49"/>
    <mergeCell ref="AL48:AL49"/>
    <mergeCell ref="C49:H49"/>
    <mergeCell ref="I49:J49"/>
    <mergeCell ref="K49:N49"/>
    <mergeCell ref="O49:S49"/>
    <mergeCell ref="T49:X49"/>
    <mergeCell ref="A48:B49"/>
    <mergeCell ref="C48:H48"/>
    <mergeCell ref="I48:J48"/>
    <mergeCell ref="K48:N48"/>
    <mergeCell ref="O48:S48"/>
    <mergeCell ref="T48:X48"/>
    <mergeCell ref="A47:B47"/>
    <mergeCell ref="C47:H47"/>
    <mergeCell ref="I47:J47"/>
    <mergeCell ref="K47:N47"/>
    <mergeCell ref="O47:S47"/>
    <mergeCell ref="T47:X47"/>
    <mergeCell ref="A45:AE45"/>
    <mergeCell ref="AF45:AG45"/>
    <mergeCell ref="A46:B46"/>
    <mergeCell ref="C46:H46"/>
    <mergeCell ref="I46:J46"/>
    <mergeCell ref="K46:N46"/>
    <mergeCell ref="O46:S46"/>
    <mergeCell ref="T46:X46"/>
    <mergeCell ref="AG42:AG43"/>
    <mergeCell ref="AJ42:AJ43"/>
    <mergeCell ref="AL42:AL43"/>
    <mergeCell ref="C43:H43"/>
    <mergeCell ref="I43:J43"/>
    <mergeCell ref="K43:N43"/>
    <mergeCell ref="O43:S43"/>
    <mergeCell ref="T43:X43"/>
    <mergeCell ref="A42:B43"/>
    <mergeCell ref="C42:H42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G36:AG37"/>
    <mergeCell ref="AJ36:AJ37"/>
    <mergeCell ref="AL36:AL37"/>
    <mergeCell ref="C37:H37"/>
    <mergeCell ref="I37:J37"/>
    <mergeCell ref="K37:N37"/>
    <mergeCell ref="O37:S37"/>
    <mergeCell ref="T37:X37"/>
    <mergeCell ref="A36:B37"/>
    <mergeCell ref="C36:H36"/>
    <mergeCell ref="I36:J36"/>
    <mergeCell ref="K36:N36"/>
    <mergeCell ref="O36:S36"/>
    <mergeCell ref="T36:X36"/>
    <mergeCell ref="A35:B35"/>
    <mergeCell ref="C35:H35"/>
    <mergeCell ref="I35:J35"/>
    <mergeCell ref="K35:N35"/>
    <mergeCell ref="O35:S35"/>
    <mergeCell ref="T35:X35"/>
    <mergeCell ref="A33:AE33"/>
    <mergeCell ref="AF33:AG33"/>
    <mergeCell ref="A34:B34"/>
    <mergeCell ref="C34:H34"/>
    <mergeCell ref="I34:J34"/>
    <mergeCell ref="K34:N34"/>
    <mergeCell ref="O34:S34"/>
    <mergeCell ref="T34:X34"/>
    <mergeCell ref="AG30:AG31"/>
    <mergeCell ref="AJ30:AJ31"/>
    <mergeCell ref="AL30:AL31"/>
    <mergeCell ref="C31:H31"/>
    <mergeCell ref="I31:J31"/>
    <mergeCell ref="K31:N31"/>
    <mergeCell ref="O31:S31"/>
    <mergeCell ref="T31:X31"/>
    <mergeCell ref="A30:B31"/>
    <mergeCell ref="C30:H30"/>
    <mergeCell ref="I30:J30"/>
    <mergeCell ref="K30:N30"/>
    <mergeCell ref="O30:S30"/>
    <mergeCell ref="T30:X30"/>
    <mergeCell ref="A29:B29"/>
    <mergeCell ref="C29:H29"/>
    <mergeCell ref="I29:J29"/>
    <mergeCell ref="K29:N29"/>
    <mergeCell ref="O29:S29"/>
    <mergeCell ref="T29:X29"/>
    <mergeCell ref="A27:AE27"/>
    <mergeCell ref="A28:B28"/>
    <mergeCell ref="C28:H28"/>
    <mergeCell ref="I28:J28"/>
    <mergeCell ref="K28:N28"/>
    <mergeCell ref="O28:S28"/>
    <mergeCell ref="T28:X28"/>
    <mergeCell ref="AG24:AG25"/>
    <mergeCell ref="AJ24:AJ25"/>
    <mergeCell ref="AL24:AL25"/>
    <mergeCell ref="C25:H25"/>
    <mergeCell ref="I25:J25"/>
    <mergeCell ref="K25:N25"/>
    <mergeCell ref="O25:S25"/>
    <mergeCell ref="T25:X25"/>
    <mergeCell ref="A24:B25"/>
    <mergeCell ref="C24:H24"/>
    <mergeCell ref="I24:J24"/>
    <mergeCell ref="K24:N24"/>
    <mergeCell ref="O24:S24"/>
    <mergeCell ref="T24:X24"/>
    <mergeCell ref="A23:B23"/>
    <mergeCell ref="C23:H23"/>
    <mergeCell ref="I23:J23"/>
    <mergeCell ref="K23:N23"/>
    <mergeCell ref="O23:S23"/>
    <mergeCell ref="T23:X23"/>
    <mergeCell ref="A19:AE19"/>
    <mergeCell ref="A20:AE20"/>
    <mergeCell ref="A21:AE21"/>
    <mergeCell ref="A22:B22"/>
    <mergeCell ref="C22:H22"/>
    <mergeCell ref="I22:J22"/>
    <mergeCell ref="K22:N22"/>
    <mergeCell ref="O22:S22"/>
    <mergeCell ref="T22:X22"/>
    <mergeCell ref="AG16:AG17"/>
    <mergeCell ref="AH16:AH17"/>
    <mergeCell ref="AL16:AL17"/>
    <mergeCell ref="C17:H17"/>
    <mergeCell ref="I17:J17"/>
    <mergeCell ref="K17:N17"/>
    <mergeCell ref="O17:S17"/>
    <mergeCell ref="T17:X17"/>
    <mergeCell ref="A16:B17"/>
    <mergeCell ref="C16:H16"/>
    <mergeCell ref="I16:J16"/>
    <mergeCell ref="K16:N16"/>
    <mergeCell ref="O16:S16"/>
    <mergeCell ref="T16:X16"/>
    <mergeCell ref="A15:B15"/>
    <mergeCell ref="C15:H15"/>
    <mergeCell ref="I15:J15"/>
    <mergeCell ref="K15:N15"/>
    <mergeCell ref="O15:S15"/>
    <mergeCell ref="T15:X15"/>
    <mergeCell ref="A12:X12"/>
    <mergeCell ref="A14:B14"/>
    <mergeCell ref="C14:H14"/>
    <mergeCell ref="I14:J14"/>
    <mergeCell ref="K14:N14"/>
    <mergeCell ref="O14:S14"/>
    <mergeCell ref="T14:X14"/>
    <mergeCell ref="A4:AE4"/>
    <mergeCell ref="A5:AE5"/>
    <mergeCell ref="A6:AD6"/>
    <mergeCell ref="A7:AE7"/>
    <mergeCell ref="A8:AE8"/>
    <mergeCell ref="A10:A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2014-03-24T09:45:33Z</dcterms:created>
  <dcterms:modified xsi:type="dcterms:W3CDTF">2016-01-29T04:09:32Z</dcterms:modified>
  <cp:category/>
  <cp:version/>
  <cp:contentType/>
  <cp:contentStatus/>
</cp:coreProperties>
</file>