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Син_01.01.2015-30.06.2015" sheetId="1" r:id="rId1"/>
    <sheet name="Син_01.07.2015-31.12.2015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'Син_01.01.2015-30.06.2015'!bhg</definedName>
    <definedName name="bhg" localSheetId="1">'Син_01.07.2015-31.12.2015'!bhg</definedName>
    <definedName name="bhg">[0]!bhg</definedName>
    <definedName name="CompOt" localSheetId="0">'Син_01.01.2015-30.06.2015'!CompOt</definedName>
    <definedName name="CompOt" localSheetId="1">'Син_01.07.2015-31.12.2015'!CompOt</definedName>
    <definedName name="CompOt">[0]!CompOt</definedName>
    <definedName name="CompRas" localSheetId="0">'Син_01.01.2015-30.06.2015'!CompRas</definedName>
    <definedName name="CompRas" localSheetId="1">'Син_01.07.2015-31.12.2015'!CompRas</definedName>
    <definedName name="CompRas">[0]!CompRas</definedName>
    <definedName name="ew" localSheetId="0">'Син_01.01.2015-30.06.2015'!ew</definedName>
    <definedName name="ew" localSheetId="1">'Син_01.07.2015-31.12.2015'!ew</definedName>
    <definedName name="ew">[0]!ew</definedName>
    <definedName name="fg" localSheetId="0">'Син_01.01.2015-30.06.2015'!fg</definedName>
    <definedName name="fg" localSheetId="1">'Син_01.07.2015-31.12.2015'!fg</definedName>
    <definedName name="fg">[0]!fg</definedName>
    <definedName name="fghy" localSheetId="0">'Син_01.01.2015-30.06.2015'!fghy</definedName>
    <definedName name="fghy" localSheetId="1">'Син_01.07.2015-31.12.2015'!fghy</definedName>
    <definedName name="fghy">[0]!fghy</definedName>
    <definedName name="jhu" localSheetId="0">'Син_01.01.2015-30.06.2015'!jhu</definedName>
    <definedName name="jhu" localSheetId="1">'Син_01.07.2015-31.12.2015'!jhu</definedName>
    <definedName name="jhu">[0]!jhu</definedName>
    <definedName name="ke" localSheetId="0">'Син_01.01.2015-30.06.2015'!ke</definedName>
    <definedName name="ke" localSheetId="1">'Син_01.07.2015-31.12.2015'!ke</definedName>
    <definedName name="ke">[0]!ke</definedName>
    <definedName name="kkk" localSheetId="0">'Син_01.01.2015-30.06.2015'!kkk</definedName>
    <definedName name="kkk" localSheetId="1">'Син_01.07.2015-31.12.2015'!kkk</definedName>
    <definedName name="kkk">[0]!kkk</definedName>
    <definedName name="l" localSheetId="0">'Син_01.01.2015-30.06.2015'!l</definedName>
    <definedName name="l" localSheetId="1">'Син_01.07.2015-31.12.2015'!l</definedName>
    <definedName name="l">[0]!l</definedName>
    <definedName name="mj" localSheetId="0">'Син_01.01.2015-30.06.2015'!mj</definedName>
    <definedName name="mj" localSheetId="1">'Син_01.07.2015-31.12.2015'!mj</definedName>
    <definedName name="mj">[0]!mj</definedName>
    <definedName name="nh" localSheetId="0">'Син_01.01.2015-30.06.2015'!nh</definedName>
    <definedName name="nh" localSheetId="1">'Син_01.07.2015-31.12.2015'!nh</definedName>
    <definedName name="nh">[0]!nh</definedName>
    <definedName name="njh" localSheetId="0">'Син_01.01.2015-30.06.2015'!njh</definedName>
    <definedName name="njh" localSheetId="1">'Син_01.07.2015-31.12.2015'!njh</definedName>
    <definedName name="njh">[0]!njh</definedName>
    <definedName name="q" localSheetId="0">'Син_01.01.2015-30.06.2015'!q</definedName>
    <definedName name="q" localSheetId="1">'Син_01.07.2015-31.12.2015'!q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'Син_01.01.2015-30.06.2015'!tyt</definedName>
    <definedName name="tyt" localSheetId="1">'Син_01.07.2015-31.12.2015'!tyt</definedName>
    <definedName name="tyt">[0]!tyt</definedName>
    <definedName name="yui" localSheetId="0">'Син_01.01.2015-30.06.2015'!yui</definedName>
    <definedName name="yui" localSheetId="1">'Син_01.07.2015-31.12.2015'!yui</definedName>
    <definedName name="yui">[0]!yui</definedName>
    <definedName name="второй">#REF!</definedName>
    <definedName name="дек.">'[4]кап.ремонт'!$AY:$AY</definedName>
    <definedName name="ен" localSheetId="0">'Син_01.01.2015-30.06.2015'!ен</definedName>
    <definedName name="ен" localSheetId="1">'Син_01.07.2015-31.12.2015'!ен</definedName>
    <definedName name="ен">[0]!ен</definedName>
    <definedName name="ке" localSheetId="0">'Син_01.01.2015-30.06.2015'!ке</definedName>
    <definedName name="ке" localSheetId="1">'Син_01.07.2015-31.12.2015'!ке</definedName>
    <definedName name="ке">[0]!ке</definedName>
    <definedName name="лд" localSheetId="0">'Син_01.01.2015-30.06.2015'!лд</definedName>
    <definedName name="лд" localSheetId="1">'Син_01.07.2015-31.12.2015'!лд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'Син_01.01.2015-30.06.2015'!не</definedName>
    <definedName name="не" localSheetId="1">'Син_01.07.2015-31.12.2015'!не</definedName>
    <definedName name="не">[0]!не</definedName>
    <definedName name="_xlnm.Print_Area" localSheetId="0">'Син_01.01.2015-30.06.2015'!#REF!</definedName>
    <definedName name="_xlnm.Print_Area" localSheetId="1">'Син_01.07.2015-31.12.2015'!#REF!</definedName>
    <definedName name="первый">#REF!</definedName>
    <definedName name="р" localSheetId="0">'Син_01.01.2015-30.06.2015'!р</definedName>
    <definedName name="р" localSheetId="1">'Син_01.07.2015-31.12.2015'!р</definedName>
    <definedName name="р">[0]!р</definedName>
    <definedName name="т" localSheetId="0">'Син_01.01.2015-30.06.2015'!т</definedName>
    <definedName name="т" localSheetId="1">'Син_01.07.2015-31.12.2015'!т</definedName>
    <definedName name="т">[0]!т</definedName>
    <definedName name="третий">#REF!</definedName>
    <definedName name="цу" localSheetId="0">'Син_01.01.2015-30.06.2015'!цу</definedName>
    <definedName name="цу" localSheetId="1">'Син_01.07.2015-31.12.2015'!цу</definedName>
    <definedName name="цу">[0]!цу</definedName>
    <definedName name="четвертый">#REF!</definedName>
    <definedName name="ю" localSheetId="0">'Син_01.01.2015-30.06.2015'!ю</definedName>
    <definedName name="ю" localSheetId="1">'Син_01.07.2015-31.12.2015'!ю</definedName>
    <definedName name="ю">[0]!ю</definedName>
    <definedName name="юж" localSheetId="0">'Син_01.01.2015-30.06.2015'!юж</definedName>
    <definedName name="юж" localSheetId="1">'Син_01.07.2015-31.12.2015'!юж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<sst xmlns="http://schemas.openxmlformats.org/spreadsheetml/2006/main" count="394" uniqueCount="62">
  <si>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</si>
  <si>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</si>
  <si>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п. Синеборск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</si>
  <si>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</si>
  <si>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</si>
  <si>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</si>
  <si>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</si>
  <si>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Норматив
 нагрева воды
Гкал/куб.м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</si>
  <si>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</si>
  <si>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</si>
  <si>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</si>
  <si>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</si>
  <si>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</si>
  <si>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</si>
  <si>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</si>
  <si>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</si>
  <si>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</si>
  <si>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</si>
  <si>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</si>
  <si>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</si>
  <si>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</si>
  <si>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</si>
  <si>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</si>
  <si>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</si>
  <si>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Отопление</t>
  </si>
  <si>
    <t>Примечание:</t>
  </si>
  <si>
    <t>1.</t>
  </si>
  <si>
    <t>2.</t>
  </si>
  <si>
    <t>Утверждаю:</t>
  </si>
  <si>
    <t>Директор МУП "ШТЭС"</t>
  </si>
  <si>
    <t>_________________А. П. Щербаков</t>
  </si>
  <si>
    <t>(для населения)</t>
  </si>
  <si>
    <t>с 1 января по 30 июня  2015 года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</si>
  <si>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</si>
  <si>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</si>
  <si>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</si>
  <si>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</si>
  <si>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2.1. Жилые помещения (в том числе общежития квартирного типа) с холодным и горячим водоснабжением, водоотведением, оборудованные ваннами длиной 1650-1700 мм, душами, раковинами, кухонными мойками и унитазами</t>
  </si>
  <si>
    <t>руб./на 1 чел.</t>
  </si>
  <si>
    <t>рост</t>
  </si>
  <si>
    <t>2.2. Жилые помещения (в том числе общижития квартирного типа) с холодным и горячим водоснабжением, водоотведением, оборудованные ваннами длиной 1500-1550 мм, душами, раковинами, кухонными мойками и унитазами</t>
  </si>
  <si>
    <t>2.3. Жилые помещения (в том числе общежития квартирного типа)  ,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</si>
  <si>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2.4. Жилые помещения (в том числе общежития квартирного и секционного типа)  , с холодным и горячим водоснабжением, водоотведением, оборудованные  душами, раковинами, кухонными мойками и унитазами</t>
  </si>
  <si>
    <t>2.5. Жилые помещения (в том числе общежития квартирного типа)  , с холодным и горячим водоснабжением, водоотведением, оборудованные  ваннами  без, душа, раковинами, кухонными мойками и унитазами</t>
  </si>
  <si>
    <t>2.6. Жилые помещения (в том числе общежития )  , с холодным и горячим водоснабжением, водоотведением, оборудованные   раковинами, кухонными мойками и унитазами</t>
  </si>
  <si>
    <t>2.7. Жилые помещения (в том числе общежития )  , с холодным и горячим водоснабжением, водоотведением, оборудованные   раковинами, кухонными мойками</t>
  </si>
  <si>
    <t>2.8. Жилые помещения (в том числе общежития )  , с холодным и горячим водоснабжением, водоотведением, оборудованные    кухонными мойками и унитазами</t>
  </si>
  <si>
    <t xml:space="preserve">2.9. Жилые помещения (в том числе общежития )  , с холодным и горячим водоснабжением, без водоотведения, оборудованные    кухонными мойками </t>
  </si>
  <si>
    <t xml:space="preserve">2.10. Жилые помещения (в том числе общежития )  , с  горячим водоснабжением, холодным водоснабжением от уличных колонок, водоотведением, оборудованные  раковинами,  кухонными мойками </t>
  </si>
  <si>
    <t>2.11. Общежития коридорного типа с холодным  и  горячим водоснабжением, хводоотведением, оборудованные  душами, раковинами,  кухонными мойками  и унитазами</t>
  </si>
  <si>
    <t>руб./ кв.м</t>
  </si>
  <si>
    <t>Начальник ПЭО</t>
  </si>
  <si>
    <t>Л. В. Золотухина</t>
  </si>
  <si>
    <t>от 19.12.2014 г.</t>
  </si>
  <si>
    <t>358-п</t>
  </si>
  <si>
    <t>395-п</t>
  </si>
  <si>
    <t>3.</t>
  </si>
  <si>
    <t>от 18.12.2014 г.</t>
  </si>
  <si>
    <t>366-п</t>
  </si>
  <si>
    <t>4.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</si>
  <si>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</t>
  </si>
  <si>
    <t>с 1 июля 2015 г. по 31 декабря 2015 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</si>
</sst>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%"/>
    <numFmt numFmtId="168" formatCode="#,##0.000"/>
    <numFmt numFmtId="169" formatCode="_-* #,##0.000_р_._-;\-* #,##0.000_р_._-;_-* &quot;-&quot;??_р_._-;_-@_-"/>
    <numFmt numFmtId="170" formatCode="_(* #,##0.00_);_(* \(#,##0.00\);_(* &quot;-&quot;??_);_(@_)"/>
    <numFmt numFmtId="171" formatCode="#,##0.00_ ;\-#,##0.00\ "/>
    <numFmt numFmtId="172" formatCode="_-* #,##0.0_р_._-;\-* #,##0.0_р_._-;_-* &quot;-&quot;??_р_._-;_-@_-"/>
    <numFmt numFmtId="173" formatCode="_-* #,##0_р_._-;\-* #,##0_р_._-;_-* &quot;-&quot;??_р_._-;_-@_-"/>
    <numFmt numFmtId="174" formatCode="_(* #,##0.0000_);_(* \(#,##0.0000\);_(* &quot;-&quot;??_);_(@_)"/>
    <numFmt numFmtId="175" formatCode="_-* #,##0.0000_р_._-;\-* #,##0.0000_р_._-;_-* &quot;-&quot;??_р_._-;_-@_-"/>
    <numFmt numFmtId="176" formatCode="General_)"/>
    <numFmt numFmtId="177" formatCode="mmm/yyyy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0.0"/>
    <numFmt numFmtId="182" formatCode="#,##0.00000"/>
    <numFmt numFmtId="183" formatCode="#,##0.000000_р_.;\-#,##0.000000_р_."/>
    <numFmt numFmtId="184" formatCode="0.000%"/>
    <numFmt numFmtId="185" formatCode="_(* #,##0.0_);_(* \(#,##0.0\);_(* &quot;-&quot;??_);_(@_)"/>
    <numFmt numFmtId="186" formatCode="_(* #,##0.00000_);_(* \(#,##0.00000\);_(* &quot;-&quot;??_);_(@_)"/>
    <numFmt numFmtId="187" formatCode="_-* #,##0.00000_р_._-;\-* #,##0.00000_р_._-;_-* &quot;-&quot;?????_р_._-;_-@_-"/>
    <numFmt numFmtId="188" formatCode="0.00000000000000"/>
    <numFmt numFmtId="189" formatCode="_-* #,##0.0_р_._-;\-* #,##0.0_р_._-;_-* &quot;-&quot;?_р_._-;_-@_-"/>
    <numFmt numFmtId="190" formatCode="#,##0.00_р_."/>
    <numFmt numFmtId="191" formatCode="#,##0.00_ ;[Red]\-#,##0.00\ "/>
    <numFmt numFmtId="192" formatCode="_(* #,##0.000_);_(* \(#,##0.000\);_(* &quot;-&quot;??_);_(@_)"/>
    <numFmt numFmtId="193" formatCode="#,##0.00000_ ;[Red]\-#,##0.00000\ "/>
    <numFmt numFmtId="194" formatCode="_(* #,##0_);_(* \(#,##0\);_(* &quot;-&quot;??_);_(@_)"/>
    <numFmt numFmtId="195" formatCode="_-* #,##0.00_р_._-;\-* #,##0.00_р_._-;_-* &quot;-&quot;?_р_._-;_-@_-"/>
    <numFmt numFmtId="196" formatCode="0.00_ ;[Red]\-0.00\ "/>
    <numFmt numFmtId="197" formatCode="#,##0.00000_ ;\-#,##0.00000\ 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_р_._-;\-* #,##0.000_р_._-;_-* &quot;-&quot;?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"/>
    <numFmt numFmtId="206" formatCode="0.0000"/>
    <numFmt numFmtId="207" formatCode="_-* #,##0.0000_р_._-;\-* #,##0.0000_р_._-;_-* &quot;-&quot;????_р_._-;_-@_-"/>
    <numFmt numFmtId="208" formatCode="_-* #,##0.000_р_._-;\-* #,##0.000_р_._-;_-* &quot;-&quot;????_р_._-;_-@_-"/>
    <numFmt numFmtId="209" formatCode="_-* #,##0.00_р_._-;\-* #,##0.00_р_._-;_-* &quot;-&quot;??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7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31" fillId="0" borderId="12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center"/>
    </xf>
    <xf numFmtId="43" fontId="11" fillId="0" borderId="12" xfId="63" applyFont="1" applyBorder="1" applyAlignment="1">
      <alignment/>
    </xf>
    <xf numFmtId="169" fontId="32" fillId="0" borderId="12" xfId="63" applyNumberFormat="1" applyFont="1" applyBorder="1" applyAlignment="1">
      <alignment/>
    </xf>
    <xf numFmtId="43" fontId="32" fillId="0" borderId="12" xfId="63" applyFont="1" applyBorder="1" applyAlignment="1">
      <alignment/>
    </xf>
    <xf numFmtId="4" fontId="0" fillId="24" borderId="18" xfId="0" applyNumberForma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69" fontId="11" fillId="0" borderId="12" xfId="63" applyNumberFormat="1" applyFont="1" applyBorder="1" applyAlignment="1">
      <alignment/>
    </xf>
    <xf numFmtId="4" fontId="0" fillId="24" borderId="21" xfId="0" applyNumberForma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22" xfId="0" applyFont="1" applyBorder="1" applyAlignment="1">
      <alignment/>
    </xf>
    <xf numFmtId="0" fontId="0" fillId="0" borderId="22" xfId="0" applyBorder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5" fontId="32" fillId="0" borderId="12" xfId="63" applyNumberFormat="1" applyFont="1" applyBorder="1" applyAlignment="1">
      <alignment/>
    </xf>
    <xf numFmtId="43" fontId="0" fillId="24" borderId="18" xfId="0" applyNumberFormat="1" applyFill="1" applyBorder="1" applyAlignment="1">
      <alignment horizontal="center" vertical="center"/>
    </xf>
    <xf numFmtId="43" fontId="0" fillId="24" borderId="18" xfId="0" applyNumberFormat="1" applyFill="1" applyBorder="1" applyAlignment="1">
      <alignment vertical="center"/>
    </xf>
    <xf numFmtId="167" fontId="0" fillId="24" borderId="18" xfId="60" applyNumberFormat="1" applyFill="1" applyBorder="1" applyAlignment="1">
      <alignment horizontal="center" vertical="center"/>
    </xf>
    <xf numFmtId="43" fontId="0" fillId="24" borderId="21" xfId="0" applyNumberFormat="1" applyFill="1" applyBorder="1" applyAlignment="1">
      <alignment horizontal="center" vertical="center"/>
    </xf>
    <xf numFmtId="43" fontId="0" fillId="24" borderId="21" xfId="0" applyNumberFormat="1" applyFill="1" applyBorder="1" applyAlignment="1">
      <alignment vertical="center"/>
    </xf>
    <xf numFmtId="167" fontId="0" fillId="24" borderId="21" xfId="60" applyNumberFormat="1" applyFill="1" applyBorder="1" applyAlignment="1">
      <alignment horizontal="center" vertical="center"/>
    </xf>
    <xf numFmtId="43" fontId="0" fillId="0" borderId="0" xfId="63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center"/>
    </xf>
    <xf numFmtId="43" fontId="0" fillId="0" borderId="0" xfId="63" applyBorder="1" applyAlignment="1">
      <alignment/>
    </xf>
    <xf numFmtId="169" fontId="0" fillId="0" borderId="0" xfId="63" applyNumberFormat="1" applyBorder="1" applyAlignment="1">
      <alignment/>
    </xf>
    <xf numFmtId="43" fontId="0" fillId="2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0" fillId="24" borderId="0" xfId="0" applyNumberFormat="1" applyFill="1" applyBorder="1" applyAlignment="1">
      <alignment vertical="center"/>
    </xf>
    <xf numFmtId="167" fontId="0" fillId="24" borderId="0" xfId="6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/>
    </xf>
    <xf numFmtId="0" fontId="0" fillId="0" borderId="16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32" fillId="0" borderId="12" xfId="0" applyFont="1" applyBorder="1" applyAlignment="1">
      <alignment horizontal="center" vertical="center"/>
    </xf>
    <xf numFmtId="205" fontId="11" fillId="0" borderId="12" xfId="63" applyNumberFormat="1" applyFont="1" applyBorder="1" applyAlignment="1">
      <alignment horizontal="center" vertical="center"/>
    </xf>
    <xf numFmtId="43" fontId="32" fillId="0" borderId="12" xfId="63" applyNumberFormat="1" applyFont="1" applyBorder="1" applyAlignment="1">
      <alignment horizontal="center" vertical="center"/>
    </xf>
    <xf numFmtId="171" fontId="32" fillId="0" borderId="12" xfId="63" applyNumberFormat="1" applyFont="1" applyBorder="1" applyAlignment="1">
      <alignment horizontal="center" vertical="center"/>
    </xf>
    <xf numFmtId="171" fontId="0" fillId="0" borderId="0" xfId="63" applyNumberFormat="1" applyBorder="1" applyAlignment="1">
      <alignment horizontal="center" vertical="center"/>
    </xf>
    <xf numFmtId="4" fontId="0" fillId="24" borderId="2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9" fillId="0" borderId="1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5" xfId="0" applyBorder="1" applyAlignment="1">
      <alignment vertical="center"/>
    </xf>
    <xf numFmtId="167" fontId="0" fillId="24" borderId="25" xfId="60" applyNumberFormat="1" applyFill="1" applyBorder="1" applyAlignment="1">
      <alignment horizontal="center" vertical="center"/>
    </xf>
  </cellXfs>
  <cellStyles count="54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L107"/>
  <sheetViews>
    <sheetView showGridLines="0" view="pageBreakPreview" zoomScaleSheetLayoutView="100" workbookViewId="0" topLeftCell="A91">
      <selection activeCell="AH1" sqref="AH1:AM16384"/>
    </sheetView>
  </sheetViews>
  <sheetFormatPr defaultColWidth="9.00390625" defaultRowHeight="12.75"/>
  <cols>
    <col min="1" max="2" width="2.125" style="0" customWidth="1"/>
    <col min="3" max="8" width="3.125" style="0" customWidth="1"/>
    <col min="9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3.625" style="22" bestFit="1" customWidth="1"/>
    <col min="34" max="34" width="14.375" style="0" hidden="1" customWidth="1"/>
    <col min="35" max="35" width="5.625" style="0" hidden="1" customWidth="1"/>
    <col min="36" max="36" width="6.375" style="0" hidden="1" customWidth="1"/>
    <col min="37" max="39" width="3.375" style="0" hidden="1" customWidth="1"/>
    <col min="40" max="16384" width="3.375" style="0" customWidth="1"/>
  </cols>
  <sheetData>
    <row r="1" spans="20:33" s="20" customFormat="1" ht="16.5">
      <c r="T1" s="20" t="s">
        <v>28</v>
      </c>
      <c r="AG1" s="21"/>
    </row>
    <row r="2" spans="20:33" s="20" customFormat="1" ht="16.5">
      <c r="T2" s="20" t="s">
        <v>29</v>
      </c>
      <c r="AG2" s="21"/>
    </row>
    <row r="3" spans="20:33" s="20" customFormat="1" ht="34.5" customHeight="1">
      <c r="T3" s="20" t="s">
        <v>30</v>
      </c>
      <c r="AG3" s="21"/>
    </row>
    <row r="4" s="20" customFormat="1" ht="16.5">
      <c r="AG4" s="21"/>
    </row>
    <row r="6" spans="1:32" ht="21" customHeight="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"/>
    </row>
    <row r="7" spans="1:32" ht="21" customHeight="1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"/>
    </row>
    <row r="8" spans="1:32" ht="21" customHeight="1">
      <c r="A8" s="17" t="s">
        <v>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"/>
      <c r="AF8" s="1"/>
    </row>
    <row r="9" spans="1:33" ht="21" customHeight="1">
      <c r="A9" s="18" t="s">
        <v>32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2"/>
      <c r="AG9" s="23"/>
    </row>
    <row r="10" spans="1:32" ht="21" customHeight="1">
      <c r="A10" s="19" t="s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3"/>
    </row>
    <row r="13" spans="1:33" s="5" customFormat="1" ht="18.75">
      <c r="A13" s="15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4"/>
      <c r="AG13" s="24"/>
    </row>
    <row r="15" spans="1:33" s="6" customFormat="1" ht="15">
      <c r="A15" s="16" t="s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AG15" s="25"/>
    </row>
    <row r="17" spans="1:24" ht="41.25" customHeight="1">
      <c r="A17" s="26" t="s">
        <v>5</v>
      </c>
      <c r="B17" s="27"/>
      <c r="C17" s="28" t="s">
        <v>33</v>
      </c>
      <c r="D17" s="29"/>
      <c r="E17" s="29"/>
      <c r="F17" s="29"/>
      <c r="G17" s="29"/>
      <c r="H17" s="30"/>
      <c r="I17" s="31" t="s">
        <v>6</v>
      </c>
      <c r="J17" s="31"/>
      <c r="K17" s="31" t="s">
        <v>34</v>
      </c>
      <c r="L17" s="31"/>
      <c r="M17" s="31"/>
      <c r="N17" s="31"/>
      <c r="O17" s="31" t="s">
        <v>7</v>
      </c>
      <c r="P17" s="31"/>
      <c r="Q17" s="31"/>
      <c r="R17" s="31"/>
      <c r="S17" s="31"/>
      <c r="T17" s="31" t="s">
        <v>8</v>
      </c>
      <c r="U17" s="31"/>
      <c r="V17" s="31"/>
      <c r="W17" s="31"/>
      <c r="X17" s="31"/>
    </row>
    <row r="18" spans="1:33" s="36" customFormat="1" ht="12.75">
      <c r="A18" s="32">
        <v>1</v>
      </c>
      <c r="B18" s="33"/>
      <c r="C18" s="32">
        <v>2</v>
      </c>
      <c r="D18" s="34"/>
      <c r="E18" s="34"/>
      <c r="F18" s="34"/>
      <c r="G18" s="34"/>
      <c r="H18" s="33"/>
      <c r="I18" s="35">
        <v>3</v>
      </c>
      <c r="J18" s="35"/>
      <c r="K18" s="35">
        <v>4</v>
      </c>
      <c r="L18" s="35"/>
      <c r="M18" s="35"/>
      <c r="N18" s="35"/>
      <c r="O18" s="35">
        <v>5</v>
      </c>
      <c r="P18" s="35"/>
      <c r="Q18" s="35"/>
      <c r="R18" s="35"/>
      <c r="S18" s="35"/>
      <c r="T18" s="35">
        <v>6</v>
      </c>
      <c r="U18" s="35"/>
      <c r="V18" s="35"/>
      <c r="W18" s="35"/>
      <c r="X18" s="35"/>
      <c r="AG18" s="22" t="s">
        <v>35</v>
      </c>
    </row>
    <row r="19" spans="1:33" ht="12.75">
      <c r="A19" s="37" t="s">
        <v>9</v>
      </c>
      <c r="B19" s="38"/>
      <c r="C19" s="39" t="s">
        <v>10</v>
      </c>
      <c r="D19" s="39"/>
      <c r="E19" s="39"/>
      <c r="F19" s="39"/>
      <c r="G19" s="39"/>
      <c r="H19" s="39"/>
      <c r="I19" s="40" t="s">
        <v>11</v>
      </c>
      <c r="J19" s="40"/>
      <c r="K19" s="41">
        <v>248.68</v>
      </c>
      <c r="L19" s="41"/>
      <c r="M19" s="41"/>
      <c r="N19" s="41"/>
      <c r="O19" s="42">
        <v>0</v>
      </c>
      <c r="P19" s="42"/>
      <c r="Q19" s="42"/>
      <c r="R19" s="42"/>
      <c r="S19" s="42"/>
      <c r="T19" s="43">
        <f>K19</f>
        <v>248.68</v>
      </c>
      <c r="U19" s="43"/>
      <c r="V19" s="43"/>
      <c r="W19" s="43"/>
      <c r="X19" s="43"/>
      <c r="AG19" s="44">
        <f>T19+T20</f>
        <v>439.93899999999996</v>
      </c>
    </row>
    <row r="20" spans="1:33" ht="12.75">
      <c r="A20" s="45"/>
      <c r="B20" s="46"/>
      <c r="C20" s="39" t="s">
        <v>12</v>
      </c>
      <c r="D20" s="39"/>
      <c r="E20" s="39"/>
      <c r="F20" s="39"/>
      <c r="G20" s="39"/>
      <c r="H20" s="39"/>
      <c r="I20" s="40" t="s">
        <v>13</v>
      </c>
      <c r="J20" s="40"/>
      <c r="K20" s="41">
        <v>3187.65</v>
      </c>
      <c r="L20" s="41"/>
      <c r="M20" s="41"/>
      <c r="N20" s="41"/>
      <c r="O20" s="47">
        <f>0.06</f>
        <v>0.06</v>
      </c>
      <c r="P20" s="47"/>
      <c r="Q20" s="47"/>
      <c r="R20" s="47"/>
      <c r="S20" s="47"/>
      <c r="T20" s="43">
        <f>K20*O20</f>
        <v>191.259</v>
      </c>
      <c r="U20" s="43"/>
      <c r="V20" s="43"/>
      <c r="W20" s="43"/>
      <c r="X20" s="43"/>
      <c r="AG20" s="48"/>
    </row>
    <row r="23" spans="1:35" s="6" customFormat="1" ht="15">
      <c r="A23" s="49" t="s">
        <v>36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/>
      <c r="AI23" s="50"/>
    </row>
    <row r="24" spans="33:35" ht="12.75">
      <c r="AG24" s="23"/>
      <c r="AI24" s="51"/>
    </row>
    <row r="25" spans="1:33" s="53" customFormat="1" ht="37.5" customHeight="1">
      <c r="A25" s="52" t="s">
        <v>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5" ht="51" customHeight="1">
      <c r="A26" s="26" t="s">
        <v>5</v>
      </c>
      <c r="B26" s="27"/>
      <c r="C26" s="28" t="s">
        <v>33</v>
      </c>
      <c r="D26" s="29"/>
      <c r="E26" s="29"/>
      <c r="F26" s="29"/>
      <c r="G26" s="29"/>
      <c r="H26" s="30"/>
      <c r="I26" s="31" t="s">
        <v>6</v>
      </c>
      <c r="J26" s="31"/>
      <c r="K26" s="31" t="s">
        <v>34</v>
      </c>
      <c r="L26" s="31"/>
      <c r="M26" s="31"/>
      <c r="N26" s="31"/>
      <c r="O26" s="31" t="s">
        <v>7</v>
      </c>
      <c r="P26" s="31"/>
      <c r="Q26" s="31"/>
      <c r="R26" s="31"/>
      <c r="S26" s="31"/>
      <c r="T26" s="31" t="s">
        <v>8</v>
      </c>
      <c r="U26" s="31"/>
      <c r="V26" s="31"/>
      <c r="W26" s="31"/>
      <c r="X26" s="31"/>
      <c r="AG26" s="23"/>
      <c r="AI26" s="51"/>
    </row>
    <row r="27" spans="1:38" ht="12.75" customHeight="1">
      <c r="A27" s="32">
        <v>1</v>
      </c>
      <c r="B27" s="33"/>
      <c r="C27" s="32">
        <v>2</v>
      </c>
      <c r="D27" s="34"/>
      <c r="E27" s="34"/>
      <c r="F27" s="34"/>
      <c r="G27" s="34"/>
      <c r="H27" s="33"/>
      <c r="I27" s="35">
        <v>3</v>
      </c>
      <c r="J27" s="35"/>
      <c r="K27" s="35">
        <v>4</v>
      </c>
      <c r="L27" s="35"/>
      <c r="M27" s="35"/>
      <c r="N27" s="35"/>
      <c r="O27" s="35">
        <v>5</v>
      </c>
      <c r="P27" s="35"/>
      <c r="Q27" s="35"/>
      <c r="R27" s="35"/>
      <c r="S27" s="35"/>
      <c r="T27" s="35">
        <v>6</v>
      </c>
      <c r="U27" s="35"/>
      <c r="V27" s="35"/>
      <c r="W27" s="35"/>
      <c r="X27" s="35"/>
      <c r="AG27" s="23" t="s">
        <v>38</v>
      </c>
      <c r="AI27" s="51"/>
      <c r="AJ27" s="23" t="s">
        <v>38</v>
      </c>
      <c r="AL27" s="23" t="s">
        <v>39</v>
      </c>
    </row>
    <row r="28" spans="1:38" ht="12.75">
      <c r="A28" s="37" t="s">
        <v>9</v>
      </c>
      <c r="B28" s="38"/>
      <c r="C28" s="54" t="s">
        <v>10</v>
      </c>
      <c r="D28" s="54"/>
      <c r="E28" s="54"/>
      <c r="F28" s="54"/>
      <c r="G28" s="54"/>
      <c r="H28" s="54"/>
      <c r="I28" s="55" t="s">
        <v>11</v>
      </c>
      <c r="J28" s="56"/>
      <c r="K28" s="43">
        <f>K19</f>
        <v>248.68</v>
      </c>
      <c r="L28" s="43"/>
      <c r="M28" s="43"/>
      <c r="N28" s="43"/>
      <c r="O28" s="57">
        <f>5.5821</f>
        <v>5.5821</v>
      </c>
      <c r="P28" s="57"/>
      <c r="Q28" s="57"/>
      <c r="R28" s="57"/>
      <c r="S28" s="57"/>
      <c r="T28" s="43">
        <f>K28*O28</f>
        <v>1388.156628</v>
      </c>
      <c r="U28" s="43"/>
      <c r="V28" s="43"/>
      <c r="W28" s="43"/>
      <c r="X28" s="43"/>
      <c r="AG28" s="58">
        <f>T28+T29</f>
        <v>2455.7834918999997</v>
      </c>
      <c r="AI28" s="51"/>
      <c r="AJ28" s="59">
        <v>564.69</v>
      </c>
      <c r="AL28" s="60">
        <f>AG28/AJ28</f>
        <v>4.348905579875683</v>
      </c>
    </row>
    <row r="29" spans="1:38" ht="12.75">
      <c r="A29" s="45"/>
      <c r="B29" s="46"/>
      <c r="C29" s="54" t="s">
        <v>12</v>
      </c>
      <c r="D29" s="54"/>
      <c r="E29" s="54"/>
      <c r="F29" s="54"/>
      <c r="G29" s="54"/>
      <c r="H29" s="54"/>
      <c r="I29" s="55" t="s">
        <v>13</v>
      </c>
      <c r="J29" s="56"/>
      <c r="K29" s="43">
        <f>K20</f>
        <v>3187.65</v>
      </c>
      <c r="L29" s="43"/>
      <c r="M29" s="43"/>
      <c r="N29" s="43"/>
      <c r="O29" s="42">
        <f>O28*O20</f>
        <v>0.33492599999999995</v>
      </c>
      <c r="P29" s="42"/>
      <c r="Q29" s="42"/>
      <c r="R29" s="42"/>
      <c r="S29" s="42"/>
      <c r="T29" s="43">
        <f>K29*O29</f>
        <v>1067.6268638999998</v>
      </c>
      <c r="U29" s="43"/>
      <c r="V29" s="43"/>
      <c r="W29" s="43"/>
      <c r="X29" s="43"/>
      <c r="AG29" s="61"/>
      <c r="AI29" s="51"/>
      <c r="AJ29" s="62"/>
      <c r="AL29" s="63"/>
    </row>
    <row r="30" spans="4:35" ht="12.75">
      <c r="D30" s="64"/>
      <c r="E30" s="64"/>
      <c r="F30" s="64"/>
      <c r="G30" s="64"/>
      <c r="H30" s="64"/>
      <c r="I30" s="64"/>
      <c r="J30" s="64"/>
      <c r="AG30" s="23"/>
      <c r="AI30" s="51"/>
    </row>
    <row r="31" spans="1:33" s="53" customFormat="1" ht="38.25" customHeight="1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1:35" ht="51" customHeight="1">
      <c r="A32" s="26" t="s">
        <v>5</v>
      </c>
      <c r="B32" s="27"/>
      <c r="C32" s="28" t="s">
        <v>33</v>
      </c>
      <c r="D32" s="29"/>
      <c r="E32" s="29"/>
      <c r="F32" s="29"/>
      <c r="G32" s="29"/>
      <c r="H32" s="30"/>
      <c r="I32" s="31" t="s">
        <v>6</v>
      </c>
      <c r="J32" s="31"/>
      <c r="K32" s="31" t="s">
        <v>34</v>
      </c>
      <c r="L32" s="31"/>
      <c r="M32" s="31"/>
      <c r="N32" s="31"/>
      <c r="O32" s="31" t="s">
        <v>7</v>
      </c>
      <c r="P32" s="31"/>
      <c r="Q32" s="31"/>
      <c r="R32" s="31"/>
      <c r="S32" s="31"/>
      <c r="T32" s="31" t="s">
        <v>8</v>
      </c>
      <c r="U32" s="31"/>
      <c r="V32" s="31"/>
      <c r="W32" s="31"/>
      <c r="X32" s="31"/>
      <c r="AG32" s="23"/>
      <c r="AI32" s="51"/>
    </row>
    <row r="33" spans="1:38" ht="12.75" customHeight="1">
      <c r="A33" s="32">
        <v>1</v>
      </c>
      <c r="B33" s="33"/>
      <c r="C33" s="32">
        <v>2</v>
      </c>
      <c r="D33" s="34"/>
      <c r="E33" s="34"/>
      <c r="F33" s="34"/>
      <c r="G33" s="34"/>
      <c r="H33" s="33"/>
      <c r="I33" s="35">
        <v>3</v>
      </c>
      <c r="J33" s="35"/>
      <c r="K33" s="35">
        <v>4</v>
      </c>
      <c r="L33" s="35"/>
      <c r="M33" s="35"/>
      <c r="N33" s="35"/>
      <c r="O33" s="35">
        <v>5</v>
      </c>
      <c r="P33" s="35"/>
      <c r="Q33" s="35"/>
      <c r="R33" s="35"/>
      <c r="S33" s="35"/>
      <c r="T33" s="35">
        <v>6</v>
      </c>
      <c r="U33" s="35"/>
      <c r="V33" s="35"/>
      <c r="W33" s="35"/>
      <c r="X33" s="35"/>
      <c r="AG33" s="23"/>
      <c r="AI33" s="51"/>
      <c r="AJ33" s="23"/>
      <c r="AL33" s="23"/>
    </row>
    <row r="34" spans="1:38" ht="12.75">
      <c r="A34" s="37" t="s">
        <v>9</v>
      </c>
      <c r="B34" s="38"/>
      <c r="C34" s="54" t="s">
        <v>10</v>
      </c>
      <c r="D34" s="54"/>
      <c r="E34" s="54"/>
      <c r="F34" s="54"/>
      <c r="G34" s="54"/>
      <c r="H34" s="54"/>
      <c r="I34" s="55" t="s">
        <v>11</v>
      </c>
      <c r="J34" s="56"/>
      <c r="K34" s="43">
        <f>K28</f>
        <v>248.68</v>
      </c>
      <c r="L34" s="43"/>
      <c r="M34" s="43"/>
      <c r="N34" s="43"/>
      <c r="O34" s="57">
        <f>5.3594</f>
        <v>5.3594</v>
      </c>
      <c r="P34" s="57"/>
      <c r="Q34" s="57"/>
      <c r="R34" s="57"/>
      <c r="S34" s="57"/>
      <c r="T34" s="43">
        <f>K34*O34</f>
        <v>1332.775592</v>
      </c>
      <c r="U34" s="43"/>
      <c r="V34" s="43"/>
      <c r="W34" s="43"/>
      <c r="X34" s="43"/>
      <c r="AG34" s="58">
        <f>T34+T35</f>
        <v>2357.8090765999996</v>
      </c>
      <c r="AI34" s="51"/>
      <c r="AJ34" s="59"/>
      <c r="AL34" s="60"/>
    </row>
    <row r="35" spans="1:38" ht="12.75">
      <c r="A35" s="45"/>
      <c r="B35" s="46"/>
      <c r="C35" s="54" t="s">
        <v>12</v>
      </c>
      <c r="D35" s="54"/>
      <c r="E35" s="54"/>
      <c r="F35" s="54"/>
      <c r="G35" s="54"/>
      <c r="H35" s="54"/>
      <c r="I35" s="55" t="s">
        <v>13</v>
      </c>
      <c r="J35" s="56"/>
      <c r="K35" s="43">
        <f>K29</f>
        <v>3187.65</v>
      </c>
      <c r="L35" s="43"/>
      <c r="M35" s="43"/>
      <c r="N35" s="43"/>
      <c r="O35" s="42">
        <f>O34*O20</f>
        <v>0.32156399999999996</v>
      </c>
      <c r="P35" s="42"/>
      <c r="Q35" s="42"/>
      <c r="R35" s="42"/>
      <c r="S35" s="42"/>
      <c r="T35" s="43">
        <f>K35*O35</f>
        <v>1025.0334845999998</v>
      </c>
      <c r="U35" s="43"/>
      <c r="V35" s="43"/>
      <c r="W35" s="43"/>
      <c r="X35" s="43"/>
      <c r="AG35" s="61"/>
      <c r="AI35" s="51"/>
      <c r="AJ35" s="62"/>
      <c r="AL35" s="63"/>
    </row>
    <row r="36" spans="4:35" ht="12.75">
      <c r="D36" s="64"/>
      <c r="E36" s="64"/>
      <c r="F36" s="64"/>
      <c r="G36" s="64"/>
      <c r="H36" s="64"/>
      <c r="I36" s="64"/>
      <c r="J36" s="64"/>
      <c r="AG36" s="23"/>
      <c r="AI36" s="51"/>
    </row>
    <row r="37" spans="1:33" s="53" customFormat="1" ht="36.75" customHeight="1">
      <c r="A37" s="52" t="s">
        <v>41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5" ht="51" customHeight="1">
      <c r="A38" s="26" t="s">
        <v>5</v>
      </c>
      <c r="B38" s="27"/>
      <c r="C38" s="28" t="s">
        <v>33</v>
      </c>
      <c r="D38" s="29"/>
      <c r="E38" s="29"/>
      <c r="F38" s="29"/>
      <c r="G38" s="29"/>
      <c r="H38" s="30"/>
      <c r="I38" s="31" t="s">
        <v>6</v>
      </c>
      <c r="J38" s="31"/>
      <c r="K38" s="31" t="s">
        <v>34</v>
      </c>
      <c r="L38" s="31"/>
      <c r="M38" s="31"/>
      <c r="N38" s="31"/>
      <c r="O38" s="31" t="s">
        <v>7</v>
      </c>
      <c r="P38" s="31"/>
      <c r="Q38" s="31"/>
      <c r="R38" s="31"/>
      <c r="S38" s="31"/>
      <c r="T38" s="31" t="s">
        <v>8</v>
      </c>
      <c r="U38" s="31"/>
      <c r="V38" s="31"/>
      <c r="W38" s="31"/>
      <c r="X38" s="31"/>
      <c r="AG38" s="23"/>
      <c r="AI38" s="51"/>
    </row>
    <row r="39" spans="1:38" ht="12.75" customHeight="1">
      <c r="A39" s="32">
        <v>1</v>
      </c>
      <c r="B39" s="33"/>
      <c r="C39" s="32">
        <v>2</v>
      </c>
      <c r="D39" s="34"/>
      <c r="E39" s="34"/>
      <c r="F39" s="34"/>
      <c r="G39" s="34"/>
      <c r="H39" s="33"/>
      <c r="I39" s="35">
        <v>3</v>
      </c>
      <c r="J39" s="35"/>
      <c r="K39" s="35">
        <v>4</v>
      </c>
      <c r="L39" s="35"/>
      <c r="M39" s="35"/>
      <c r="N39" s="35"/>
      <c r="O39" s="35">
        <v>5</v>
      </c>
      <c r="P39" s="35"/>
      <c r="Q39" s="35"/>
      <c r="R39" s="35"/>
      <c r="S39" s="35"/>
      <c r="T39" s="35">
        <v>6</v>
      </c>
      <c r="U39" s="35"/>
      <c r="V39" s="35"/>
      <c r="W39" s="35"/>
      <c r="X39" s="35"/>
      <c r="AG39" s="23"/>
      <c r="AI39" s="51"/>
      <c r="AJ39" s="23"/>
      <c r="AL39" s="23"/>
    </row>
    <row r="40" spans="1:38" ht="12.75">
      <c r="A40" s="37" t="s">
        <v>9</v>
      </c>
      <c r="B40" s="38"/>
      <c r="C40" s="54" t="s">
        <v>10</v>
      </c>
      <c r="D40" s="54"/>
      <c r="E40" s="54"/>
      <c r="F40" s="54"/>
      <c r="G40" s="54"/>
      <c r="H40" s="54"/>
      <c r="I40" s="55" t="s">
        <v>11</v>
      </c>
      <c r="J40" s="56"/>
      <c r="K40" s="43">
        <f>K34</f>
        <v>248.68</v>
      </c>
      <c r="L40" s="43"/>
      <c r="M40" s="43"/>
      <c r="N40" s="43"/>
      <c r="O40" s="57">
        <f>5.1368</f>
        <v>5.1368</v>
      </c>
      <c r="P40" s="57"/>
      <c r="Q40" s="57"/>
      <c r="R40" s="57"/>
      <c r="S40" s="57"/>
      <c r="T40" s="43">
        <f>K40*O40</f>
        <v>1277.419424</v>
      </c>
      <c r="U40" s="43"/>
      <c r="V40" s="43"/>
      <c r="W40" s="43"/>
      <c r="X40" s="43"/>
      <c r="AG40" s="58">
        <f>T40+T41</f>
        <v>2259.8786552</v>
      </c>
      <c r="AI40" s="51"/>
      <c r="AJ40" s="59"/>
      <c r="AL40" s="60"/>
    </row>
    <row r="41" spans="1:38" ht="12.75">
      <c r="A41" s="45"/>
      <c r="B41" s="46"/>
      <c r="C41" s="54" t="s">
        <v>12</v>
      </c>
      <c r="D41" s="54"/>
      <c r="E41" s="54"/>
      <c r="F41" s="54"/>
      <c r="G41" s="54"/>
      <c r="H41" s="54"/>
      <c r="I41" s="55" t="s">
        <v>13</v>
      </c>
      <c r="J41" s="56"/>
      <c r="K41" s="43">
        <f>K35</f>
        <v>3187.65</v>
      </c>
      <c r="L41" s="43"/>
      <c r="M41" s="43"/>
      <c r="N41" s="43"/>
      <c r="O41" s="42">
        <f>O40*O20</f>
        <v>0.308208</v>
      </c>
      <c r="P41" s="42"/>
      <c r="Q41" s="42"/>
      <c r="R41" s="42"/>
      <c r="S41" s="42"/>
      <c r="T41" s="43">
        <f>K41*O41</f>
        <v>982.4592312</v>
      </c>
      <c r="U41" s="43"/>
      <c r="V41" s="43"/>
      <c r="W41" s="43"/>
      <c r="X41" s="43"/>
      <c r="AG41" s="61"/>
      <c r="AI41" s="51"/>
      <c r="AJ41" s="62"/>
      <c r="AL41" s="63"/>
    </row>
    <row r="42" spans="4:35" ht="12.75">
      <c r="D42" s="64"/>
      <c r="E42" s="64"/>
      <c r="F42" s="64"/>
      <c r="G42" s="64"/>
      <c r="H42" s="64"/>
      <c r="I42" s="64"/>
      <c r="J42" s="64"/>
      <c r="AG42" s="23"/>
      <c r="AI42" s="51"/>
    </row>
    <row r="43" spans="1:33" s="53" customFormat="1" ht="33" customHeight="1">
      <c r="A43" s="52" t="s">
        <v>42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:35" ht="51" customHeight="1">
      <c r="A44" s="26" t="s">
        <v>5</v>
      </c>
      <c r="B44" s="27"/>
      <c r="C44" s="28" t="s">
        <v>33</v>
      </c>
      <c r="D44" s="29"/>
      <c r="E44" s="29"/>
      <c r="F44" s="29"/>
      <c r="G44" s="29"/>
      <c r="H44" s="30"/>
      <c r="I44" s="31" t="s">
        <v>6</v>
      </c>
      <c r="J44" s="31"/>
      <c r="K44" s="31" t="s">
        <v>34</v>
      </c>
      <c r="L44" s="31"/>
      <c r="M44" s="31"/>
      <c r="N44" s="31"/>
      <c r="O44" s="31" t="s">
        <v>7</v>
      </c>
      <c r="P44" s="31"/>
      <c r="Q44" s="31"/>
      <c r="R44" s="31"/>
      <c r="S44" s="31"/>
      <c r="T44" s="31" t="s">
        <v>8</v>
      </c>
      <c r="U44" s="31"/>
      <c r="V44" s="31"/>
      <c r="W44" s="31"/>
      <c r="X44" s="31"/>
      <c r="AG44" s="23"/>
      <c r="AI44" s="51"/>
    </row>
    <row r="45" spans="1:38" ht="12.75" customHeight="1">
      <c r="A45" s="32">
        <v>1</v>
      </c>
      <c r="B45" s="33"/>
      <c r="C45" s="32">
        <v>2</v>
      </c>
      <c r="D45" s="34"/>
      <c r="E45" s="34"/>
      <c r="F45" s="34"/>
      <c r="G45" s="34"/>
      <c r="H45" s="33"/>
      <c r="I45" s="35">
        <v>3</v>
      </c>
      <c r="J45" s="35"/>
      <c r="K45" s="35">
        <v>4</v>
      </c>
      <c r="L45" s="35"/>
      <c r="M45" s="35"/>
      <c r="N45" s="35"/>
      <c r="O45" s="35">
        <v>5</v>
      </c>
      <c r="P45" s="35"/>
      <c r="Q45" s="35"/>
      <c r="R45" s="35"/>
      <c r="S45" s="35"/>
      <c r="T45" s="35">
        <v>6</v>
      </c>
      <c r="U45" s="35"/>
      <c r="V45" s="35"/>
      <c r="W45" s="35"/>
      <c r="X45" s="35"/>
      <c r="AG45" s="23"/>
      <c r="AI45" s="51"/>
      <c r="AJ45" s="23"/>
      <c r="AL45" s="23"/>
    </row>
    <row r="46" spans="1:38" ht="12.75">
      <c r="A46" s="37" t="s">
        <v>9</v>
      </c>
      <c r="B46" s="38"/>
      <c r="C46" s="54" t="s">
        <v>10</v>
      </c>
      <c r="D46" s="54"/>
      <c r="E46" s="54"/>
      <c r="F46" s="54"/>
      <c r="G46" s="54"/>
      <c r="H46" s="54"/>
      <c r="I46" s="55" t="s">
        <v>11</v>
      </c>
      <c r="J46" s="56"/>
      <c r="K46" s="43">
        <f>K40</f>
        <v>248.68</v>
      </c>
      <c r="L46" s="43"/>
      <c r="M46" s="43"/>
      <c r="N46" s="43"/>
      <c r="O46" s="57">
        <f>4.5802</f>
        <v>4.5802</v>
      </c>
      <c r="P46" s="57"/>
      <c r="Q46" s="57"/>
      <c r="R46" s="57"/>
      <c r="S46" s="57"/>
      <c r="T46" s="43">
        <f>K46*O46</f>
        <v>1139.004136</v>
      </c>
      <c r="U46" s="43"/>
      <c r="V46" s="43"/>
      <c r="W46" s="43"/>
      <c r="X46" s="43"/>
      <c r="AG46" s="58">
        <f>T46+T47</f>
        <v>2015.0086078</v>
      </c>
      <c r="AI46" s="51"/>
      <c r="AJ46" s="59"/>
      <c r="AL46" s="60"/>
    </row>
    <row r="47" spans="1:38" ht="12.75">
      <c r="A47" s="45"/>
      <c r="B47" s="46"/>
      <c r="C47" s="54" t="s">
        <v>12</v>
      </c>
      <c r="D47" s="54"/>
      <c r="E47" s="54"/>
      <c r="F47" s="54"/>
      <c r="G47" s="54"/>
      <c r="H47" s="54"/>
      <c r="I47" s="55" t="s">
        <v>13</v>
      </c>
      <c r="J47" s="56"/>
      <c r="K47" s="43">
        <f>K41</f>
        <v>3187.65</v>
      </c>
      <c r="L47" s="43"/>
      <c r="M47" s="43"/>
      <c r="N47" s="43"/>
      <c r="O47" s="42">
        <f>O46*O20</f>
        <v>0.27481199999999995</v>
      </c>
      <c r="P47" s="42"/>
      <c r="Q47" s="42"/>
      <c r="R47" s="42"/>
      <c r="S47" s="42"/>
      <c r="T47" s="43">
        <f>K47*O47</f>
        <v>876.0044717999998</v>
      </c>
      <c r="U47" s="43"/>
      <c r="V47" s="43"/>
      <c r="W47" s="43"/>
      <c r="X47" s="43"/>
      <c r="AG47" s="61"/>
      <c r="AI47" s="51"/>
      <c r="AJ47" s="62"/>
      <c r="AL47" s="63"/>
    </row>
    <row r="48" spans="4:35" ht="12.75">
      <c r="D48" s="64"/>
      <c r="E48" s="64"/>
      <c r="F48" s="64"/>
      <c r="G48" s="64"/>
      <c r="H48" s="64"/>
      <c r="I48" s="64"/>
      <c r="J48" s="64"/>
      <c r="AG48" s="23"/>
      <c r="AI48" s="51"/>
    </row>
    <row r="49" spans="1:33" s="53" customFormat="1" ht="26.25" customHeight="1">
      <c r="A49" s="52" t="s">
        <v>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:35" ht="51" customHeight="1">
      <c r="A50" s="26" t="s">
        <v>5</v>
      </c>
      <c r="B50" s="27"/>
      <c r="C50" s="28" t="s">
        <v>33</v>
      </c>
      <c r="D50" s="29"/>
      <c r="E50" s="29"/>
      <c r="F50" s="29"/>
      <c r="G50" s="29"/>
      <c r="H50" s="30"/>
      <c r="I50" s="31" t="s">
        <v>6</v>
      </c>
      <c r="J50" s="31"/>
      <c r="K50" s="31" t="s">
        <v>34</v>
      </c>
      <c r="L50" s="31"/>
      <c r="M50" s="31"/>
      <c r="N50" s="31"/>
      <c r="O50" s="31" t="s">
        <v>7</v>
      </c>
      <c r="P50" s="31"/>
      <c r="Q50" s="31"/>
      <c r="R50" s="31"/>
      <c r="S50" s="31"/>
      <c r="T50" s="31" t="s">
        <v>8</v>
      </c>
      <c r="U50" s="31"/>
      <c r="V50" s="31"/>
      <c r="W50" s="31"/>
      <c r="X50" s="31"/>
      <c r="AG50" s="23"/>
      <c r="AI50" s="51"/>
    </row>
    <row r="51" spans="1:38" ht="12.75" customHeight="1">
      <c r="A51" s="32">
        <v>1</v>
      </c>
      <c r="B51" s="33"/>
      <c r="C51" s="32">
        <v>2</v>
      </c>
      <c r="D51" s="34"/>
      <c r="E51" s="34"/>
      <c r="F51" s="34"/>
      <c r="G51" s="34"/>
      <c r="H51" s="33"/>
      <c r="I51" s="35">
        <v>3</v>
      </c>
      <c r="J51" s="35"/>
      <c r="K51" s="35">
        <v>4</v>
      </c>
      <c r="L51" s="35"/>
      <c r="M51" s="35"/>
      <c r="N51" s="35"/>
      <c r="O51" s="35">
        <v>5</v>
      </c>
      <c r="P51" s="35"/>
      <c r="Q51" s="35"/>
      <c r="R51" s="35"/>
      <c r="S51" s="35"/>
      <c r="T51" s="35">
        <v>6</v>
      </c>
      <c r="U51" s="35"/>
      <c r="V51" s="35"/>
      <c r="W51" s="35"/>
      <c r="X51" s="35"/>
      <c r="AG51" s="23"/>
      <c r="AI51" s="51"/>
      <c r="AJ51" s="23"/>
      <c r="AL51" s="23"/>
    </row>
    <row r="52" spans="1:38" ht="12.75">
      <c r="A52" s="37" t="s">
        <v>9</v>
      </c>
      <c r="B52" s="38"/>
      <c r="C52" s="54" t="s">
        <v>10</v>
      </c>
      <c r="D52" s="54"/>
      <c r="E52" s="54"/>
      <c r="F52" s="54"/>
      <c r="G52" s="54"/>
      <c r="H52" s="54"/>
      <c r="I52" s="55" t="s">
        <v>11</v>
      </c>
      <c r="J52" s="56"/>
      <c r="K52" s="43">
        <f>K46</f>
        <v>248.68</v>
      </c>
      <c r="L52" s="43"/>
      <c r="M52" s="43"/>
      <c r="N52" s="43"/>
      <c r="O52" s="57">
        <f>4.0235</f>
        <v>4.0235</v>
      </c>
      <c r="P52" s="57"/>
      <c r="Q52" s="57"/>
      <c r="R52" s="57"/>
      <c r="S52" s="57"/>
      <c r="T52" s="43">
        <f>K52*O52</f>
        <v>1000.5639800000001</v>
      </c>
      <c r="U52" s="43"/>
      <c r="V52" s="43"/>
      <c r="W52" s="43"/>
      <c r="X52" s="43"/>
      <c r="AG52" s="58">
        <f>T52+T53</f>
        <v>1770.0945665000002</v>
      </c>
      <c r="AI52" s="51"/>
      <c r="AJ52" s="59"/>
      <c r="AL52" s="60"/>
    </row>
    <row r="53" spans="1:38" ht="12.75">
      <c r="A53" s="45"/>
      <c r="B53" s="46"/>
      <c r="C53" s="54" t="s">
        <v>12</v>
      </c>
      <c r="D53" s="54"/>
      <c r="E53" s="54"/>
      <c r="F53" s="54"/>
      <c r="G53" s="54"/>
      <c r="H53" s="54"/>
      <c r="I53" s="55" t="s">
        <v>13</v>
      </c>
      <c r="J53" s="56"/>
      <c r="K53" s="43">
        <f>K47</f>
        <v>3187.65</v>
      </c>
      <c r="L53" s="43"/>
      <c r="M53" s="43"/>
      <c r="N53" s="43"/>
      <c r="O53" s="42">
        <f>O52*O20</f>
        <v>0.24141</v>
      </c>
      <c r="P53" s="42"/>
      <c r="Q53" s="42"/>
      <c r="R53" s="42"/>
      <c r="S53" s="42"/>
      <c r="T53" s="43">
        <f>K53*O53</f>
        <v>769.5305865</v>
      </c>
      <c r="U53" s="43"/>
      <c r="V53" s="43"/>
      <c r="W53" s="43"/>
      <c r="X53" s="43"/>
      <c r="AG53" s="61"/>
      <c r="AI53" s="51"/>
      <c r="AJ53" s="62"/>
      <c r="AL53" s="63"/>
    </row>
    <row r="54" spans="4:35" ht="12.75">
      <c r="D54" s="64"/>
      <c r="E54" s="64"/>
      <c r="F54" s="64"/>
      <c r="G54" s="64"/>
      <c r="H54" s="64"/>
      <c r="I54" s="64"/>
      <c r="J54" s="64"/>
      <c r="AG54" s="23"/>
      <c r="AI54" s="51"/>
    </row>
    <row r="55" spans="1:33" s="53" customFormat="1" ht="29.25" customHeight="1">
      <c r="A55" s="52" t="s">
        <v>44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</row>
    <row r="56" spans="1:35" ht="51" customHeight="1">
      <c r="A56" s="26" t="s">
        <v>5</v>
      </c>
      <c r="B56" s="27"/>
      <c r="C56" s="28" t="s">
        <v>33</v>
      </c>
      <c r="D56" s="29"/>
      <c r="E56" s="29"/>
      <c r="F56" s="29"/>
      <c r="G56" s="29"/>
      <c r="H56" s="30"/>
      <c r="I56" s="31" t="s">
        <v>6</v>
      </c>
      <c r="J56" s="31"/>
      <c r="K56" s="31" t="s">
        <v>34</v>
      </c>
      <c r="L56" s="31"/>
      <c r="M56" s="31"/>
      <c r="N56" s="31"/>
      <c r="O56" s="31" t="s">
        <v>7</v>
      </c>
      <c r="P56" s="31"/>
      <c r="Q56" s="31"/>
      <c r="R56" s="31"/>
      <c r="S56" s="31"/>
      <c r="T56" s="31" t="s">
        <v>8</v>
      </c>
      <c r="U56" s="31"/>
      <c r="V56" s="31"/>
      <c r="W56" s="31"/>
      <c r="X56" s="31"/>
      <c r="AG56" s="23"/>
      <c r="AI56" s="51"/>
    </row>
    <row r="57" spans="1:38" ht="12.75" customHeight="1">
      <c r="A57" s="32">
        <v>1</v>
      </c>
      <c r="B57" s="33"/>
      <c r="C57" s="32">
        <v>2</v>
      </c>
      <c r="D57" s="34"/>
      <c r="E57" s="34"/>
      <c r="F57" s="34"/>
      <c r="G57" s="34"/>
      <c r="H57" s="33"/>
      <c r="I57" s="35">
        <v>3</v>
      </c>
      <c r="J57" s="35"/>
      <c r="K57" s="35">
        <v>4</v>
      </c>
      <c r="L57" s="35"/>
      <c r="M57" s="35"/>
      <c r="N57" s="35"/>
      <c r="O57" s="35">
        <v>5</v>
      </c>
      <c r="P57" s="35"/>
      <c r="Q57" s="35"/>
      <c r="R57" s="35"/>
      <c r="S57" s="35"/>
      <c r="T57" s="35">
        <v>6</v>
      </c>
      <c r="U57" s="35"/>
      <c r="V57" s="35"/>
      <c r="W57" s="35"/>
      <c r="X57" s="35"/>
      <c r="AG57" s="23"/>
      <c r="AI57" s="51"/>
      <c r="AJ57" s="23"/>
      <c r="AL57" s="23"/>
    </row>
    <row r="58" spans="1:38" ht="12.75">
      <c r="A58" s="37" t="s">
        <v>9</v>
      </c>
      <c r="B58" s="38"/>
      <c r="C58" s="54" t="s">
        <v>10</v>
      </c>
      <c r="D58" s="54"/>
      <c r="E58" s="54"/>
      <c r="F58" s="54"/>
      <c r="G58" s="54"/>
      <c r="H58" s="54"/>
      <c r="I58" s="55" t="s">
        <v>11</v>
      </c>
      <c r="J58" s="56"/>
      <c r="K58" s="43">
        <f>K52</f>
        <v>248.68</v>
      </c>
      <c r="L58" s="43"/>
      <c r="M58" s="43"/>
      <c r="N58" s="43"/>
      <c r="O58" s="57">
        <f>2.9102</f>
        <v>2.9102</v>
      </c>
      <c r="P58" s="57"/>
      <c r="Q58" s="57"/>
      <c r="R58" s="57"/>
      <c r="S58" s="57"/>
      <c r="T58" s="43">
        <f>K58*O58</f>
        <v>723.7085360000001</v>
      </c>
      <c r="U58" s="43"/>
      <c r="V58" s="43"/>
      <c r="W58" s="43"/>
      <c r="X58" s="43"/>
      <c r="AG58" s="58">
        <f>T58+T59</f>
        <v>1280.3104778000002</v>
      </c>
      <c r="AI58" s="51"/>
      <c r="AJ58" s="59"/>
      <c r="AL58" s="60"/>
    </row>
    <row r="59" spans="1:38" ht="12.75">
      <c r="A59" s="45"/>
      <c r="B59" s="46"/>
      <c r="C59" s="54" t="s">
        <v>12</v>
      </c>
      <c r="D59" s="54"/>
      <c r="E59" s="54"/>
      <c r="F59" s="54"/>
      <c r="G59" s="54"/>
      <c r="H59" s="54"/>
      <c r="I59" s="55" t="s">
        <v>13</v>
      </c>
      <c r="J59" s="56"/>
      <c r="K59" s="43">
        <f>K53</f>
        <v>3187.65</v>
      </c>
      <c r="L59" s="43"/>
      <c r="M59" s="43"/>
      <c r="N59" s="43"/>
      <c r="O59" s="42">
        <f>O58*O20</f>
        <v>0.174612</v>
      </c>
      <c r="P59" s="42"/>
      <c r="Q59" s="42"/>
      <c r="R59" s="42"/>
      <c r="S59" s="42"/>
      <c r="T59" s="43">
        <f>K59*O59</f>
        <v>556.6019418</v>
      </c>
      <c r="U59" s="43"/>
      <c r="V59" s="43"/>
      <c r="W59" s="43"/>
      <c r="X59" s="43"/>
      <c r="AG59" s="61"/>
      <c r="AI59" s="51"/>
      <c r="AJ59" s="62"/>
      <c r="AL59" s="63"/>
    </row>
    <row r="60" spans="4:35" ht="12.75">
      <c r="D60" s="64"/>
      <c r="E60" s="64"/>
      <c r="F60" s="64"/>
      <c r="G60" s="64"/>
      <c r="H60" s="64"/>
      <c r="I60" s="64"/>
      <c r="J60" s="64"/>
      <c r="AG60" s="23"/>
      <c r="AI60" s="51"/>
    </row>
    <row r="61" spans="1:33" s="53" customFormat="1" ht="27" customHeight="1">
      <c r="A61" s="52" t="s">
        <v>45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:35" ht="51" customHeight="1">
      <c r="A62" s="26" t="s">
        <v>5</v>
      </c>
      <c r="B62" s="27"/>
      <c r="C62" s="28" t="s">
        <v>33</v>
      </c>
      <c r="D62" s="29"/>
      <c r="E62" s="29"/>
      <c r="F62" s="29"/>
      <c r="G62" s="29"/>
      <c r="H62" s="30"/>
      <c r="I62" s="31" t="s">
        <v>6</v>
      </c>
      <c r="J62" s="31"/>
      <c r="K62" s="31" t="s">
        <v>34</v>
      </c>
      <c r="L62" s="31"/>
      <c r="M62" s="31"/>
      <c r="N62" s="31"/>
      <c r="O62" s="31" t="s">
        <v>7</v>
      </c>
      <c r="P62" s="31"/>
      <c r="Q62" s="31"/>
      <c r="R62" s="31"/>
      <c r="S62" s="31"/>
      <c r="T62" s="31" t="s">
        <v>8</v>
      </c>
      <c r="U62" s="31"/>
      <c r="V62" s="31"/>
      <c r="W62" s="31"/>
      <c r="X62" s="31"/>
      <c r="AG62" s="23"/>
      <c r="AI62" s="51"/>
    </row>
    <row r="63" spans="1:38" ht="12.75" customHeight="1">
      <c r="A63" s="32">
        <v>1</v>
      </c>
      <c r="B63" s="33"/>
      <c r="C63" s="32">
        <v>2</v>
      </c>
      <c r="D63" s="34"/>
      <c r="E63" s="34"/>
      <c r="F63" s="34"/>
      <c r="G63" s="34"/>
      <c r="H63" s="33"/>
      <c r="I63" s="35">
        <v>3</v>
      </c>
      <c r="J63" s="35"/>
      <c r="K63" s="35">
        <v>4</v>
      </c>
      <c r="L63" s="35"/>
      <c r="M63" s="35"/>
      <c r="N63" s="35"/>
      <c r="O63" s="35">
        <v>5</v>
      </c>
      <c r="P63" s="35"/>
      <c r="Q63" s="35"/>
      <c r="R63" s="35"/>
      <c r="S63" s="35"/>
      <c r="T63" s="35">
        <v>6</v>
      </c>
      <c r="U63" s="35"/>
      <c r="V63" s="35"/>
      <c r="W63" s="35"/>
      <c r="X63" s="35"/>
      <c r="AG63" s="23"/>
      <c r="AI63" s="51"/>
      <c r="AJ63" s="23"/>
      <c r="AL63" s="23"/>
    </row>
    <row r="64" spans="1:38" ht="12.75">
      <c r="A64" s="37" t="s">
        <v>9</v>
      </c>
      <c r="B64" s="38"/>
      <c r="C64" s="54" t="s">
        <v>10</v>
      </c>
      <c r="D64" s="54"/>
      <c r="E64" s="54"/>
      <c r="F64" s="54"/>
      <c r="G64" s="54"/>
      <c r="H64" s="54"/>
      <c r="I64" s="55" t="s">
        <v>11</v>
      </c>
      <c r="J64" s="56"/>
      <c r="K64" s="43">
        <f>K58</f>
        <v>248.68</v>
      </c>
      <c r="L64" s="43"/>
      <c r="M64" s="43"/>
      <c r="N64" s="43"/>
      <c r="O64" s="57">
        <f>2.9102</f>
        <v>2.9102</v>
      </c>
      <c r="P64" s="57"/>
      <c r="Q64" s="57"/>
      <c r="R64" s="57"/>
      <c r="S64" s="57"/>
      <c r="T64" s="43">
        <f>K64*O64</f>
        <v>723.7085360000001</v>
      </c>
      <c r="U64" s="43"/>
      <c r="V64" s="43"/>
      <c r="W64" s="43"/>
      <c r="X64" s="43"/>
      <c r="AG64" s="58">
        <f>T64+T65</f>
        <v>1280.3104778000002</v>
      </c>
      <c r="AI64" s="51"/>
      <c r="AJ64" s="59"/>
      <c r="AL64" s="60"/>
    </row>
    <row r="65" spans="1:38" ht="12.75">
      <c r="A65" s="45"/>
      <c r="B65" s="46"/>
      <c r="C65" s="54" t="s">
        <v>12</v>
      </c>
      <c r="D65" s="54"/>
      <c r="E65" s="54"/>
      <c r="F65" s="54"/>
      <c r="G65" s="54"/>
      <c r="H65" s="54"/>
      <c r="I65" s="55" t="s">
        <v>13</v>
      </c>
      <c r="J65" s="56"/>
      <c r="K65" s="43">
        <f>K59</f>
        <v>3187.65</v>
      </c>
      <c r="L65" s="43"/>
      <c r="M65" s="43"/>
      <c r="N65" s="43"/>
      <c r="O65" s="42">
        <f>O64*O20</f>
        <v>0.174612</v>
      </c>
      <c r="P65" s="42"/>
      <c r="Q65" s="42"/>
      <c r="R65" s="42"/>
      <c r="S65" s="42"/>
      <c r="T65" s="43">
        <f>K65*O65</f>
        <v>556.6019418</v>
      </c>
      <c r="U65" s="43"/>
      <c r="V65" s="43"/>
      <c r="W65" s="43"/>
      <c r="X65" s="43"/>
      <c r="AG65" s="61"/>
      <c r="AI65" s="51"/>
      <c r="AJ65" s="62"/>
      <c r="AL65" s="63"/>
    </row>
    <row r="66" spans="4:35" ht="12.75">
      <c r="D66" s="64"/>
      <c r="E66" s="64"/>
      <c r="F66" s="64"/>
      <c r="G66" s="64"/>
      <c r="H66" s="64"/>
      <c r="I66" s="64"/>
      <c r="J66" s="64"/>
      <c r="AG66" s="23"/>
      <c r="AI66" s="51"/>
    </row>
    <row r="67" spans="1:33" s="53" customFormat="1" ht="29.25" customHeight="1">
      <c r="A67" s="52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</row>
    <row r="68" spans="1:35" ht="51" customHeight="1">
      <c r="A68" s="26" t="s">
        <v>5</v>
      </c>
      <c r="B68" s="27"/>
      <c r="C68" s="28" t="s">
        <v>33</v>
      </c>
      <c r="D68" s="29"/>
      <c r="E68" s="29"/>
      <c r="F68" s="29"/>
      <c r="G68" s="29"/>
      <c r="H68" s="30"/>
      <c r="I68" s="31" t="s">
        <v>6</v>
      </c>
      <c r="J68" s="31"/>
      <c r="K68" s="31" t="s">
        <v>34</v>
      </c>
      <c r="L68" s="31"/>
      <c r="M68" s="31"/>
      <c r="N68" s="31"/>
      <c r="O68" s="31" t="s">
        <v>7</v>
      </c>
      <c r="P68" s="31"/>
      <c r="Q68" s="31"/>
      <c r="R68" s="31"/>
      <c r="S68" s="31"/>
      <c r="T68" s="31" t="s">
        <v>8</v>
      </c>
      <c r="U68" s="31"/>
      <c r="V68" s="31"/>
      <c r="W68" s="31"/>
      <c r="X68" s="31"/>
      <c r="AG68" s="23"/>
      <c r="AI68" s="51"/>
    </row>
    <row r="69" spans="1:38" ht="12.75" customHeight="1">
      <c r="A69" s="32">
        <v>1</v>
      </c>
      <c r="B69" s="33"/>
      <c r="C69" s="32">
        <v>2</v>
      </c>
      <c r="D69" s="34"/>
      <c r="E69" s="34"/>
      <c r="F69" s="34"/>
      <c r="G69" s="34"/>
      <c r="H69" s="33"/>
      <c r="I69" s="35">
        <v>3</v>
      </c>
      <c r="J69" s="35"/>
      <c r="K69" s="35">
        <v>4</v>
      </c>
      <c r="L69" s="35"/>
      <c r="M69" s="35"/>
      <c r="N69" s="35"/>
      <c r="O69" s="35">
        <v>5</v>
      </c>
      <c r="P69" s="35"/>
      <c r="Q69" s="35"/>
      <c r="R69" s="35"/>
      <c r="S69" s="35"/>
      <c r="T69" s="35">
        <v>6</v>
      </c>
      <c r="U69" s="35"/>
      <c r="V69" s="35"/>
      <c r="W69" s="35"/>
      <c r="X69" s="35"/>
      <c r="AG69" s="23"/>
      <c r="AI69" s="51"/>
      <c r="AJ69" s="23"/>
      <c r="AL69" s="23"/>
    </row>
    <row r="70" spans="1:38" ht="12.75">
      <c r="A70" s="37" t="s">
        <v>9</v>
      </c>
      <c r="B70" s="38"/>
      <c r="C70" s="54" t="s">
        <v>10</v>
      </c>
      <c r="D70" s="54"/>
      <c r="E70" s="54"/>
      <c r="F70" s="54"/>
      <c r="G70" s="54"/>
      <c r="H70" s="54"/>
      <c r="I70" s="55" t="s">
        <v>11</v>
      </c>
      <c r="J70" s="56"/>
      <c r="K70" s="43">
        <f>K64</f>
        <v>248.68</v>
      </c>
      <c r="L70" s="43"/>
      <c r="M70" s="43"/>
      <c r="N70" s="43"/>
      <c r="O70" s="57">
        <f>1.0234</f>
        <v>1.0234</v>
      </c>
      <c r="P70" s="57"/>
      <c r="Q70" s="57"/>
      <c r="R70" s="57"/>
      <c r="S70" s="57"/>
      <c r="T70" s="43">
        <f>K70*O70</f>
        <v>254.49911200000003</v>
      </c>
      <c r="U70" s="43"/>
      <c r="V70" s="43"/>
      <c r="W70" s="43"/>
      <c r="X70" s="43"/>
      <c r="AG70" s="58">
        <f>T70+T71</f>
        <v>450.2335726</v>
      </c>
      <c r="AI70" s="51"/>
      <c r="AJ70" s="59"/>
      <c r="AL70" s="60"/>
    </row>
    <row r="71" spans="1:38" ht="12.75">
      <c r="A71" s="45"/>
      <c r="B71" s="46"/>
      <c r="C71" s="54" t="s">
        <v>12</v>
      </c>
      <c r="D71" s="54"/>
      <c r="E71" s="54"/>
      <c r="F71" s="54"/>
      <c r="G71" s="54"/>
      <c r="H71" s="54"/>
      <c r="I71" s="55" t="s">
        <v>13</v>
      </c>
      <c r="J71" s="56"/>
      <c r="K71" s="43">
        <f>K65</f>
        <v>3187.65</v>
      </c>
      <c r="L71" s="43"/>
      <c r="M71" s="43"/>
      <c r="N71" s="43"/>
      <c r="O71" s="42">
        <f>O70*O20</f>
        <v>0.061404</v>
      </c>
      <c r="P71" s="42"/>
      <c r="Q71" s="42"/>
      <c r="R71" s="42"/>
      <c r="S71" s="42"/>
      <c r="T71" s="43">
        <f>K71*O71</f>
        <v>195.7344606</v>
      </c>
      <c r="U71" s="43"/>
      <c r="V71" s="43"/>
      <c r="W71" s="43"/>
      <c r="X71" s="43"/>
      <c r="AG71" s="61"/>
      <c r="AI71" s="51"/>
      <c r="AJ71" s="62"/>
      <c r="AL71" s="63"/>
    </row>
    <row r="72" spans="4:35" ht="12.75">
      <c r="D72" s="64"/>
      <c r="E72" s="64"/>
      <c r="F72" s="64"/>
      <c r="G72" s="64"/>
      <c r="H72" s="64"/>
      <c r="I72" s="64"/>
      <c r="J72" s="64"/>
      <c r="AG72" s="23"/>
      <c r="AI72" s="51"/>
    </row>
    <row r="73" spans="1:33" s="53" customFormat="1" ht="29.25" customHeight="1">
      <c r="A73" s="52" t="s">
        <v>47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</row>
    <row r="74" spans="1:35" ht="51" customHeight="1">
      <c r="A74" s="26" t="s">
        <v>5</v>
      </c>
      <c r="B74" s="27"/>
      <c r="C74" s="28" t="s">
        <v>33</v>
      </c>
      <c r="D74" s="29"/>
      <c r="E74" s="29"/>
      <c r="F74" s="29"/>
      <c r="G74" s="29"/>
      <c r="H74" s="30"/>
      <c r="I74" s="31" t="s">
        <v>6</v>
      </c>
      <c r="J74" s="31"/>
      <c r="K74" s="31" t="s">
        <v>34</v>
      </c>
      <c r="L74" s="31"/>
      <c r="M74" s="31"/>
      <c r="N74" s="31"/>
      <c r="O74" s="31" t="s">
        <v>7</v>
      </c>
      <c r="P74" s="31"/>
      <c r="Q74" s="31"/>
      <c r="R74" s="31"/>
      <c r="S74" s="31"/>
      <c r="T74" s="31" t="s">
        <v>8</v>
      </c>
      <c r="U74" s="31"/>
      <c r="V74" s="31"/>
      <c r="W74" s="31"/>
      <c r="X74" s="31"/>
      <c r="AG74" s="23"/>
      <c r="AI74" s="51"/>
    </row>
    <row r="75" spans="1:38" ht="12.75" customHeight="1">
      <c r="A75" s="32">
        <v>1</v>
      </c>
      <c r="B75" s="33"/>
      <c r="C75" s="32">
        <v>2</v>
      </c>
      <c r="D75" s="34"/>
      <c r="E75" s="34"/>
      <c r="F75" s="34"/>
      <c r="G75" s="34"/>
      <c r="H75" s="33"/>
      <c r="I75" s="35">
        <v>3</v>
      </c>
      <c r="J75" s="35"/>
      <c r="K75" s="35">
        <v>4</v>
      </c>
      <c r="L75" s="35"/>
      <c r="M75" s="35"/>
      <c r="N75" s="35"/>
      <c r="O75" s="35">
        <v>5</v>
      </c>
      <c r="P75" s="35"/>
      <c r="Q75" s="35"/>
      <c r="R75" s="35"/>
      <c r="S75" s="35"/>
      <c r="T75" s="35">
        <v>6</v>
      </c>
      <c r="U75" s="35"/>
      <c r="V75" s="35"/>
      <c r="W75" s="35"/>
      <c r="X75" s="35"/>
      <c r="AG75" s="23"/>
      <c r="AI75" s="51"/>
      <c r="AJ75" s="23"/>
      <c r="AL75" s="23"/>
    </row>
    <row r="76" spans="1:38" ht="12.75">
      <c r="A76" s="37" t="s">
        <v>9</v>
      </c>
      <c r="B76" s="38"/>
      <c r="C76" s="54" t="s">
        <v>10</v>
      </c>
      <c r="D76" s="54"/>
      <c r="E76" s="54"/>
      <c r="F76" s="54"/>
      <c r="G76" s="54"/>
      <c r="H76" s="54"/>
      <c r="I76" s="55" t="s">
        <v>11</v>
      </c>
      <c r="J76" s="56"/>
      <c r="K76" s="43">
        <f>K34</f>
        <v>248.68</v>
      </c>
      <c r="L76" s="43"/>
      <c r="M76" s="43"/>
      <c r="N76" s="43"/>
      <c r="O76" s="57">
        <f>1.0234</f>
        <v>1.0234</v>
      </c>
      <c r="P76" s="57"/>
      <c r="Q76" s="57"/>
      <c r="R76" s="57"/>
      <c r="S76" s="57"/>
      <c r="T76" s="43">
        <f>K76*O76</f>
        <v>254.49911200000003</v>
      </c>
      <c r="U76" s="43"/>
      <c r="V76" s="43"/>
      <c r="W76" s="43"/>
      <c r="X76" s="43"/>
      <c r="AG76" s="58">
        <f>T76+T77</f>
        <v>450.2335726</v>
      </c>
      <c r="AI76" s="51"/>
      <c r="AJ76" s="59"/>
      <c r="AL76" s="60"/>
    </row>
    <row r="77" spans="1:38" ht="12.75">
      <c r="A77" s="45"/>
      <c r="B77" s="46"/>
      <c r="C77" s="54" t="s">
        <v>12</v>
      </c>
      <c r="D77" s="54"/>
      <c r="E77" s="54"/>
      <c r="F77" s="54"/>
      <c r="G77" s="54"/>
      <c r="H77" s="54"/>
      <c r="I77" s="55" t="s">
        <v>13</v>
      </c>
      <c r="J77" s="56"/>
      <c r="K77" s="43">
        <f>K35</f>
        <v>3187.65</v>
      </c>
      <c r="L77" s="43"/>
      <c r="M77" s="43"/>
      <c r="N77" s="43"/>
      <c r="O77" s="42">
        <f>O76*O20</f>
        <v>0.061404</v>
      </c>
      <c r="P77" s="42"/>
      <c r="Q77" s="42"/>
      <c r="R77" s="42"/>
      <c r="S77" s="42"/>
      <c r="T77" s="43">
        <f>K77*O77</f>
        <v>195.7344606</v>
      </c>
      <c r="U77" s="43"/>
      <c r="V77" s="43"/>
      <c r="W77" s="43"/>
      <c r="X77" s="43"/>
      <c r="AG77" s="61"/>
      <c r="AI77" s="51"/>
      <c r="AJ77" s="62"/>
      <c r="AL77" s="63"/>
    </row>
    <row r="78" spans="4:35" ht="12.75">
      <c r="D78" s="64"/>
      <c r="E78" s="64"/>
      <c r="F78" s="64"/>
      <c r="G78" s="64"/>
      <c r="H78" s="64"/>
      <c r="I78" s="64"/>
      <c r="J78" s="64"/>
      <c r="AG78" s="23"/>
      <c r="AI78" s="51"/>
    </row>
    <row r="79" spans="1:33" s="53" customFormat="1" ht="29.25" customHeight="1">
      <c r="A79" s="52" t="s">
        <v>48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</row>
    <row r="80" spans="1:35" ht="51" customHeight="1">
      <c r="A80" s="26" t="s">
        <v>5</v>
      </c>
      <c r="B80" s="27"/>
      <c r="C80" s="28" t="s">
        <v>33</v>
      </c>
      <c r="D80" s="29"/>
      <c r="E80" s="29"/>
      <c r="F80" s="29"/>
      <c r="G80" s="29"/>
      <c r="H80" s="30"/>
      <c r="I80" s="31" t="s">
        <v>6</v>
      </c>
      <c r="J80" s="31"/>
      <c r="K80" s="31" t="s">
        <v>34</v>
      </c>
      <c r="L80" s="31"/>
      <c r="M80" s="31"/>
      <c r="N80" s="31"/>
      <c r="O80" s="31" t="s">
        <v>7</v>
      </c>
      <c r="P80" s="31"/>
      <c r="Q80" s="31"/>
      <c r="R80" s="31"/>
      <c r="S80" s="31"/>
      <c r="T80" s="31" t="s">
        <v>8</v>
      </c>
      <c r="U80" s="31"/>
      <c r="V80" s="31"/>
      <c r="W80" s="31"/>
      <c r="X80" s="31"/>
      <c r="AG80" s="23"/>
      <c r="AI80" s="51"/>
    </row>
    <row r="81" spans="1:38" ht="12.75" customHeight="1">
      <c r="A81" s="32">
        <v>1</v>
      </c>
      <c r="B81" s="33"/>
      <c r="C81" s="32">
        <v>2</v>
      </c>
      <c r="D81" s="34"/>
      <c r="E81" s="34"/>
      <c r="F81" s="34"/>
      <c r="G81" s="34"/>
      <c r="H81" s="33"/>
      <c r="I81" s="35">
        <v>3</v>
      </c>
      <c r="J81" s="35"/>
      <c r="K81" s="35">
        <v>4</v>
      </c>
      <c r="L81" s="35"/>
      <c r="M81" s="35"/>
      <c r="N81" s="35"/>
      <c r="O81" s="35">
        <v>5</v>
      </c>
      <c r="P81" s="35"/>
      <c r="Q81" s="35"/>
      <c r="R81" s="35"/>
      <c r="S81" s="35"/>
      <c r="T81" s="35">
        <v>6</v>
      </c>
      <c r="U81" s="35"/>
      <c r="V81" s="35"/>
      <c r="W81" s="35"/>
      <c r="X81" s="35"/>
      <c r="AG81" s="23"/>
      <c r="AI81" s="51"/>
      <c r="AJ81" s="23"/>
      <c r="AL81" s="23"/>
    </row>
    <row r="82" spans="1:38" ht="12.75">
      <c r="A82" s="37" t="s">
        <v>9</v>
      </c>
      <c r="B82" s="38"/>
      <c r="C82" s="54" t="s">
        <v>10</v>
      </c>
      <c r="D82" s="54"/>
      <c r="E82" s="54"/>
      <c r="F82" s="54"/>
      <c r="G82" s="54"/>
      <c r="H82" s="54"/>
      <c r="I82" s="55" t="s">
        <v>11</v>
      </c>
      <c r="J82" s="56"/>
      <c r="K82" s="43">
        <f>K19</f>
        <v>248.68</v>
      </c>
      <c r="L82" s="43"/>
      <c r="M82" s="43"/>
      <c r="N82" s="43"/>
      <c r="O82" s="57">
        <f>2.9102</f>
        <v>2.9102</v>
      </c>
      <c r="P82" s="57"/>
      <c r="Q82" s="57"/>
      <c r="R82" s="57"/>
      <c r="S82" s="57"/>
      <c r="T82" s="43">
        <f>K82*O82</f>
        <v>723.7085360000001</v>
      </c>
      <c r="U82" s="43"/>
      <c r="V82" s="43"/>
      <c r="W82" s="43"/>
      <c r="X82" s="43"/>
      <c r="AG82" s="58">
        <f>T82+T83</f>
        <v>1280.3104778000002</v>
      </c>
      <c r="AI82" s="51"/>
      <c r="AJ82" s="59"/>
      <c r="AL82" s="60"/>
    </row>
    <row r="83" spans="1:38" ht="12.75">
      <c r="A83" s="45"/>
      <c r="B83" s="46"/>
      <c r="C83" s="54" t="s">
        <v>12</v>
      </c>
      <c r="D83" s="54"/>
      <c r="E83" s="54"/>
      <c r="F83" s="54"/>
      <c r="G83" s="54"/>
      <c r="H83" s="54"/>
      <c r="I83" s="55" t="s">
        <v>13</v>
      </c>
      <c r="J83" s="56"/>
      <c r="K83" s="43">
        <f>K20</f>
        <v>3187.65</v>
      </c>
      <c r="L83" s="43"/>
      <c r="M83" s="43"/>
      <c r="N83" s="43"/>
      <c r="O83" s="42">
        <f>O82*O20</f>
        <v>0.174612</v>
      </c>
      <c r="P83" s="42"/>
      <c r="Q83" s="42"/>
      <c r="R83" s="42"/>
      <c r="S83" s="42"/>
      <c r="T83" s="43">
        <f>K83*O83</f>
        <v>556.6019418</v>
      </c>
      <c r="U83" s="43"/>
      <c r="V83" s="43"/>
      <c r="W83" s="43"/>
      <c r="X83" s="43"/>
      <c r="AG83" s="61"/>
      <c r="AI83" s="51"/>
      <c r="AJ83" s="62"/>
      <c r="AL83" s="63"/>
    </row>
    <row r="84" spans="4:35" ht="12.75">
      <c r="D84" s="64"/>
      <c r="E84" s="64"/>
      <c r="F84" s="64"/>
      <c r="G84" s="64"/>
      <c r="H84" s="64"/>
      <c r="I84" s="64"/>
      <c r="J84" s="64"/>
      <c r="AG84" s="23"/>
      <c r="AI84" s="51"/>
    </row>
    <row r="85" spans="1:33" s="53" customFormat="1" ht="29.25" customHeight="1">
      <c r="A85" s="52" t="s">
        <v>49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 spans="1:35" ht="51" customHeight="1">
      <c r="A86" s="26" t="s">
        <v>5</v>
      </c>
      <c r="B86" s="27"/>
      <c r="C86" s="28" t="s">
        <v>33</v>
      </c>
      <c r="D86" s="29"/>
      <c r="E86" s="29"/>
      <c r="F86" s="29"/>
      <c r="G86" s="29"/>
      <c r="H86" s="30"/>
      <c r="I86" s="31" t="s">
        <v>6</v>
      </c>
      <c r="J86" s="31"/>
      <c r="K86" s="31" t="s">
        <v>34</v>
      </c>
      <c r="L86" s="31"/>
      <c r="M86" s="31"/>
      <c r="N86" s="31"/>
      <c r="O86" s="31" t="s">
        <v>7</v>
      </c>
      <c r="P86" s="31"/>
      <c r="Q86" s="31"/>
      <c r="R86" s="31"/>
      <c r="S86" s="31"/>
      <c r="T86" s="31" t="s">
        <v>8</v>
      </c>
      <c r="U86" s="31"/>
      <c r="V86" s="31"/>
      <c r="W86" s="31"/>
      <c r="X86" s="31"/>
      <c r="AG86" s="23"/>
      <c r="AI86" s="51"/>
    </row>
    <row r="87" spans="1:38" ht="12.75" customHeight="1">
      <c r="A87" s="32">
        <v>1</v>
      </c>
      <c r="B87" s="33"/>
      <c r="C87" s="32">
        <v>2</v>
      </c>
      <c r="D87" s="34"/>
      <c r="E87" s="34"/>
      <c r="F87" s="34"/>
      <c r="G87" s="34"/>
      <c r="H87" s="33"/>
      <c r="I87" s="35">
        <v>3</v>
      </c>
      <c r="J87" s="35"/>
      <c r="K87" s="35">
        <v>4</v>
      </c>
      <c r="L87" s="35"/>
      <c r="M87" s="35"/>
      <c r="N87" s="35"/>
      <c r="O87" s="35">
        <v>5</v>
      </c>
      <c r="P87" s="35"/>
      <c r="Q87" s="35"/>
      <c r="R87" s="35"/>
      <c r="S87" s="35"/>
      <c r="T87" s="35">
        <v>6</v>
      </c>
      <c r="U87" s="35"/>
      <c r="V87" s="35"/>
      <c r="W87" s="35"/>
      <c r="X87" s="35"/>
      <c r="AG87" s="23"/>
      <c r="AI87" s="51"/>
      <c r="AJ87" s="23"/>
      <c r="AL87" s="23"/>
    </row>
    <row r="88" spans="1:38" ht="12.75">
      <c r="A88" s="37" t="s">
        <v>9</v>
      </c>
      <c r="B88" s="38"/>
      <c r="C88" s="54" t="s">
        <v>10</v>
      </c>
      <c r="D88" s="54"/>
      <c r="E88" s="54"/>
      <c r="F88" s="54"/>
      <c r="G88" s="54"/>
      <c r="H88" s="54"/>
      <c r="I88" s="55" t="s">
        <v>11</v>
      </c>
      <c r="J88" s="56"/>
      <c r="K88" s="43">
        <f>K28</f>
        <v>248.68</v>
      </c>
      <c r="L88" s="43"/>
      <c r="M88" s="43"/>
      <c r="N88" s="43"/>
      <c r="O88" s="57">
        <f>2.4808</f>
        <v>2.4808</v>
      </c>
      <c r="P88" s="57"/>
      <c r="Q88" s="57"/>
      <c r="R88" s="57"/>
      <c r="S88" s="57"/>
      <c r="T88" s="43">
        <f>K88*O88</f>
        <v>616.925344</v>
      </c>
      <c r="U88" s="43"/>
      <c r="V88" s="43"/>
      <c r="W88" s="43"/>
      <c r="X88" s="43"/>
      <c r="AG88" s="58">
        <f>T88+T89</f>
        <v>1091.4006712</v>
      </c>
      <c r="AI88" s="51"/>
      <c r="AJ88" s="59"/>
      <c r="AL88" s="60"/>
    </row>
    <row r="89" spans="1:38" ht="12.75">
      <c r="A89" s="45"/>
      <c r="B89" s="46"/>
      <c r="C89" s="54" t="s">
        <v>12</v>
      </c>
      <c r="D89" s="54"/>
      <c r="E89" s="54"/>
      <c r="F89" s="54"/>
      <c r="G89" s="54"/>
      <c r="H89" s="54"/>
      <c r="I89" s="55" t="s">
        <v>13</v>
      </c>
      <c r="J89" s="56"/>
      <c r="K89" s="43">
        <f>K29</f>
        <v>3187.65</v>
      </c>
      <c r="L89" s="43"/>
      <c r="M89" s="43"/>
      <c r="N89" s="43"/>
      <c r="O89" s="42">
        <f>O88*O20</f>
        <v>0.14884799999999998</v>
      </c>
      <c r="P89" s="42"/>
      <c r="Q89" s="42"/>
      <c r="R89" s="42"/>
      <c r="S89" s="42"/>
      <c r="T89" s="43">
        <f>K89*O89</f>
        <v>474.4753271999999</v>
      </c>
      <c r="U89" s="43"/>
      <c r="V89" s="43"/>
      <c r="W89" s="43"/>
      <c r="X89" s="43"/>
      <c r="AG89" s="61"/>
      <c r="AI89" s="51"/>
      <c r="AJ89" s="62"/>
      <c r="AL89" s="63"/>
    </row>
    <row r="90" spans="1:38" ht="12.75">
      <c r="A90" s="65"/>
      <c r="B90" s="65"/>
      <c r="C90" s="66"/>
      <c r="D90" s="66"/>
      <c r="E90" s="66"/>
      <c r="F90" s="66"/>
      <c r="G90" s="66"/>
      <c r="H90" s="66"/>
      <c r="I90" s="67"/>
      <c r="J90" s="67"/>
      <c r="K90" s="68"/>
      <c r="L90" s="68"/>
      <c r="M90" s="68"/>
      <c r="N90" s="68"/>
      <c r="O90" s="69"/>
      <c r="P90" s="69"/>
      <c r="Q90" s="69"/>
      <c r="R90" s="69"/>
      <c r="S90" s="69"/>
      <c r="T90" s="68"/>
      <c r="U90" s="68"/>
      <c r="V90" s="68"/>
      <c r="W90" s="68"/>
      <c r="X90" s="68"/>
      <c r="AG90" s="70"/>
      <c r="AI90" s="71"/>
      <c r="AJ90" s="72"/>
      <c r="AL90" s="73"/>
    </row>
    <row r="91" spans="1:33" s="5" customFormat="1" ht="18.75" customHeight="1">
      <c r="A91" s="15" t="s">
        <v>14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4"/>
      <c r="AG91" s="24"/>
    </row>
    <row r="93" spans="1:32" ht="64.5" customHeight="1">
      <c r="A93" s="74" t="s">
        <v>5</v>
      </c>
      <c r="B93" s="75"/>
      <c r="C93" s="75"/>
      <c r="D93" s="75"/>
      <c r="E93" s="75"/>
      <c r="F93" s="75"/>
      <c r="G93" s="75"/>
      <c r="H93" s="76"/>
      <c r="I93" s="31" t="s">
        <v>15</v>
      </c>
      <c r="J93" s="31"/>
      <c r="K93" s="31"/>
      <c r="L93" s="31"/>
      <c r="M93" s="31"/>
      <c r="N93" s="31"/>
      <c r="O93" s="31" t="s">
        <v>16</v>
      </c>
      <c r="P93" s="31"/>
      <c r="Q93" s="31"/>
      <c r="R93" s="31"/>
      <c r="S93" s="31"/>
      <c r="T93" s="31" t="s">
        <v>17</v>
      </c>
      <c r="U93" s="31"/>
      <c r="V93" s="31"/>
      <c r="W93" s="31"/>
      <c r="X93" s="31"/>
      <c r="Y93" s="31"/>
      <c r="Z93" s="31" t="s">
        <v>18</v>
      </c>
      <c r="AA93" s="31"/>
      <c r="AB93" s="31"/>
      <c r="AC93" s="31"/>
      <c r="AD93" s="31"/>
      <c r="AE93" s="31"/>
      <c r="AF93" s="77"/>
    </row>
    <row r="94" spans="1:32" ht="12.75" customHeight="1">
      <c r="A94" s="78"/>
      <c r="B94" s="79"/>
      <c r="C94" s="79"/>
      <c r="D94" s="79"/>
      <c r="E94" s="79"/>
      <c r="F94" s="79"/>
      <c r="G94" s="79"/>
      <c r="H94" s="80"/>
      <c r="I94" s="14" t="s">
        <v>19</v>
      </c>
      <c r="J94" s="14"/>
      <c r="K94" s="14"/>
      <c r="L94" s="14"/>
      <c r="M94" s="14"/>
      <c r="N94" s="14"/>
      <c r="O94" s="14" t="s">
        <v>20</v>
      </c>
      <c r="P94" s="14"/>
      <c r="Q94" s="14"/>
      <c r="R94" s="14"/>
      <c r="S94" s="14"/>
      <c r="T94" s="14" t="s">
        <v>21</v>
      </c>
      <c r="U94" s="14"/>
      <c r="V94" s="14"/>
      <c r="W94" s="14"/>
      <c r="X94" s="14"/>
      <c r="Y94" s="14"/>
      <c r="Z94" s="14" t="s">
        <v>22</v>
      </c>
      <c r="AA94" s="14"/>
      <c r="AB94" s="14"/>
      <c r="AC94" s="14"/>
      <c r="AD94" s="14"/>
      <c r="AE94" s="14"/>
      <c r="AF94" s="7"/>
    </row>
    <row r="95" spans="1:33" s="8" customFormat="1" ht="12.75" customHeight="1">
      <c r="A95" s="81">
        <v>1</v>
      </c>
      <c r="B95" s="82"/>
      <c r="C95" s="82"/>
      <c r="D95" s="82"/>
      <c r="E95" s="82"/>
      <c r="F95" s="82"/>
      <c r="G95" s="82"/>
      <c r="H95" s="83"/>
      <c r="I95" s="84">
        <v>2</v>
      </c>
      <c r="J95" s="84"/>
      <c r="K95" s="84"/>
      <c r="L95" s="84"/>
      <c r="M95" s="84"/>
      <c r="N95" s="84"/>
      <c r="O95" s="84">
        <v>3</v>
      </c>
      <c r="P95" s="84"/>
      <c r="Q95" s="84"/>
      <c r="R95" s="84"/>
      <c r="S95" s="84"/>
      <c r="T95" s="84">
        <v>4</v>
      </c>
      <c r="U95" s="84"/>
      <c r="V95" s="84"/>
      <c r="W95" s="84"/>
      <c r="X95" s="84"/>
      <c r="Y95" s="84"/>
      <c r="Z95" s="84" t="s">
        <v>23</v>
      </c>
      <c r="AA95" s="84"/>
      <c r="AB95" s="84"/>
      <c r="AC95" s="84"/>
      <c r="AD95" s="84"/>
      <c r="AE95" s="84"/>
      <c r="AF95" s="85"/>
      <c r="AG95" s="86" t="s">
        <v>50</v>
      </c>
    </row>
    <row r="96" spans="1:33" s="96" customFormat="1" ht="23.25" customHeight="1">
      <c r="A96" s="87" t="s">
        <v>24</v>
      </c>
      <c r="B96" s="88"/>
      <c r="C96" s="88"/>
      <c r="D96" s="88"/>
      <c r="E96" s="88"/>
      <c r="F96" s="88"/>
      <c r="G96" s="88"/>
      <c r="H96" s="89"/>
      <c r="I96" s="90">
        <v>19.8</v>
      </c>
      <c r="J96" s="90"/>
      <c r="K96" s="90"/>
      <c r="L96" s="90"/>
      <c r="M96" s="90"/>
      <c r="N96" s="90"/>
      <c r="O96" s="91">
        <f>0.0323</f>
        <v>0.0323</v>
      </c>
      <c r="P96" s="91"/>
      <c r="Q96" s="91"/>
      <c r="R96" s="91"/>
      <c r="S96" s="91"/>
      <c r="T96" s="92">
        <f>K20</f>
        <v>3187.65</v>
      </c>
      <c r="U96" s="92"/>
      <c r="V96" s="92"/>
      <c r="W96" s="92"/>
      <c r="X96" s="92"/>
      <c r="Y96" s="92"/>
      <c r="Z96" s="93">
        <f>I96*O96*T96</f>
        <v>2038.6296810000003</v>
      </c>
      <c r="AA96" s="93"/>
      <c r="AB96" s="93"/>
      <c r="AC96" s="93"/>
      <c r="AD96" s="93"/>
      <c r="AE96" s="93"/>
      <c r="AF96" s="94"/>
      <c r="AG96" s="95">
        <f>O96*T96</f>
        <v>102.96109500000001</v>
      </c>
    </row>
    <row r="97" spans="1:33" s="96" customFormat="1" ht="20.25" customHeight="1">
      <c r="A97" s="97"/>
      <c r="B97" s="98"/>
      <c r="C97" s="98"/>
      <c r="D97" s="98"/>
      <c r="E97" s="98"/>
      <c r="F97" s="98"/>
      <c r="G97" s="98"/>
      <c r="H97" s="99"/>
      <c r="I97" s="100" t="str">
        <f>CONCATENATE(I96," ",I94," х ",O96," ",O94," х ",T96," ",T94," = ",Z96," ",Z94)</f>
        <v>19,8 кв.м х 0,0323 Гкал/кв.м х 3187,65 руб./Гкал = 2038,629681 руб.</v>
      </c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9"/>
      <c r="AG97" s="101"/>
    </row>
    <row r="100" spans="1:33" s="102" customFormat="1" ht="18">
      <c r="A100" s="102" t="s">
        <v>51</v>
      </c>
      <c r="AE100" s="103" t="s">
        <v>52</v>
      </c>
      <c r="AF100" s="103"/>
      <c r="AG100" s="104"/>
    </row>
    <row r="103" ht="12.75">
      <c r="A103" s="10" t="s">
        <v>25</v>
      </c>
    </row>
    <row r="104" spans="1:35" ht="25.5" customHeight="1">
      <c r="A104" s="11" t="s">
        <v>26</v>
      </c>
      <c r="B104" s="13" t="str">
        <f>CONCATENATE("Тариф на тепловую энергию в размере ",K20," руб./куб.м (с НДС) утвержден Приказом Региональной энергетической комиссии Красноярского края ",AH104," № ",AI104)</f>
        <v>Тариф на тепловую энергию в размере 3187,65 руб./куб.м (с НДС) утвержден Приказом Региональной энергетической комиссии Красноярского края от 19.12.2014 г. № 358-п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2"/>
      <c r="AH104" s="105" t="s">
        <v>53</v>
      </c>
      <c r="AI104" s="106" t="s">
        <v>54</v>
      </c>
    </row>
    <row r="105" spans="1:35" ht="25.5" customHeight="1">
      <c r="A105" s="11" t="s">
        <v>27</v>
      </c>
      <c r="B105" s="13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",AH105," № ",AI105)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19.12.2014 г. № 395-п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2"/>
      <c r="AH105" s="105" t="s">
        <v>53</v>
      </c>
      <c r="AI105" s="106" t="s">
        <v>55</v>
      </c>
    </row>
    <row r="106" spans="1:35" ht="25.5" customHeight="1">
      <c r="A106" s="11" t="s">
        <v>56</v>
      </c>
      <c r="B106" s="13" t="str">
        <f>CONCATENATE("Тариф на теплоноситель "," утвержден Приказом Региональной энергетической комиссии Красноярского края ",AH106," № ",AI106)</f>
        <v>Тариф на теплоноситель  утвержден Приказом Региональной энергетической комиссии Красноярского края от 18.12.2014 г. № 366-п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2"/>
      <c r="AH106" s="105" t="s">
        <v>57</v>
      </c>
      <c r="AI106" s="106" t="s">
        <v>58</v>
      </c>
    </row>
    <row r="107" spans="1:31" ht="40.5" customHeight="1">
      <c r="A107" s="11" t="s">
        <v>59</v>
      </c>
      <c r="B107" s="107" t="s">
        <v>60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</row>
  </sheetData>
  <mergeCells count="366">
    <mergeCell ref="B104:AE104"/>
    <mergeCell ref="B105:AE105"/>
    <mergeCell ref="B106:AE106"/>
    <mergeCell ref="B107:AE107"/>
    <mergeCell ref="Z95:AE95"/>
    <mergeCell ref="A96:H97"/>
    <mergeCell ref="I96:N96"/>
    <mergeCell ref="O96:S96"/>
    <mergeCell ref="T96:Y96"/>
    <mergeCell ref="Z96:AE96"/>
    <mergeCell ref="I97:AE97"/>
    <mergeCell ref="A95:H95"/>
    <mergeCell ref="I95:N95"/>
    <mergeCell ref="O95:S95"/>
    <mergeCell ref="T95:Y95"/>
    <mergeCell ref="A91:AE91"/>
    <mergeCell ref="A93:H94"/>
    <mergeCell ref="I93:N93"/>
    <mergeCell ref="O93:S93"/>
    <mergeCell ref="T93:Y93"/>
    <mergeCell ref="Z93:AE93"/>
    <mergeCell ref="I94:N94"/>
    <mergeCell ref="O94:S94"/>
    <mergeCell ref="T94:Y94"/>
    <mergeCell ref="Z94:AE94"/>
    <mergeCell ref="AG88:AG89"/>
    <mergeCell ref="AJ88:AJ89"/>
    <mergeCell ref="AL88:AL89"/>
    <mergeCell ref="C89:H89"/>
    <mergeCell ref="I89:J89"/>
    <mergeCell ref="K89:N89"/>
    <mergeCell ref="O89:S89"/>
    <mergeCell ref="T89:X89"/>
    <mergeCell ref="O87:S87"/>
    <mergeCell ref="T87:X87"/>
    <mergeCell ref="A88:B89"/>
    <mergeCell ref="C88:H88"/>
    <mergeCell ref="I88:J88"/>
    <mergeCell ref="K88:N88"/>
    <mergeCell ref="O88:S88"/>
    <mergeCell ref="T88:X88"/>
    <mergeCell ref="A87:B87"/>
    <mergeCell ref="C87:H87"/>
    <mergeCell ref="I87:J87"/>
    <mergeCell ref="K87:N87"/>
    <mergeCell ref="A85:AE85"/>
    <mergeCell ref="AF85:AG85"/>
    <mergeCell ref="A86:B86"/>
    <mergeCell ref="C86:H86"/>
    <mergeCell ref="I86:J86"/>
    <mergeCell ref="K86:N86"/>
    <mergeCell ref="O86:S86"/>
    <mergeCell ref="T86:X86"/>
    <mergeCell ref="AG82:AG83"/>
    <mergeCell ref="AJ82:AJ83"/>
    <mergeCell ref="AL82:AL83"/>
    <mergeCell ref="C83:H83"/>
    <mergeCell ref="I83:J83"/>
    <mergeCell ref="K83:N83"/>
    <mergeCell ref="O83:S83"/>
    <mergeCell ref="T83:X83"/>
    <mergeCell ref="O81:S81"/>
    <mergeCell ref="T81:X81"/>
    <mergeCell ref="A82:B83"/>
    <mergeCell ref="C82:H82"/>
    <mergeCell ref="I82:J82"/>
    <mergeCell ref="K82:N82"/>
    <mergeCell ref="O82:S82"/>
    <mergeCell ref="T82:X82"/>
    <mergeCell ref="A81:B81"/>
    <mergeCell ref="C81:H81"/>
    <mergeCell ref="I81:J81"/>
    <mergeCell ref="K81:N81"/>
    <mergeCell ref="A79:AE79"/>
    <mergeCell ref="AF79:AG79"/>
    <mergeCell ref="A80:B80"/>
    <mergeCell ref="C80:H80"/>
    <mergeCell ref="I80:J80"/>
    <mergeCell ref="K80:N80"/>
    <mergeCell ref="O80:S80"/>
    <mergeCell ref="T80:X80"/>
    <mergeCell ref="AG76:AG77"/>
    <mergeCell ref="AJ76:AJ77"/>
    <mergeCell ref="AL76:AL77"/>
    <mergeCell ref="C77:H77"/>
    <mergeCell ref="I77:J77"/>
    <mergeCell ref="K77:N77"/>
    <mergeCell ref="O77:S77"/>
    <mergeCell ref="T77:X77"/>
    <mergeCell ref="O75:S75"/>
    <mergeCell ref="T75:X75"/>
    <mergeCell ref="A76:B77"/>
    <mergeCell ref="C76:H76"/>
    <mergeCell ref="I76:J76"/>
    <mergeCell ref="K76:N76"/>
    <mergeCell ref="O76:S76"/>
    <mergeCell ref="T76:X76"/>
    <mergeCell ref="A75:B75"/>
    <mergeCell ref="C75:H75"/>
    <mergeCell ref="I75:J75"/>
    <mergeCell ref="K75:N75"/>
    <mergeCell ref="A73:AE73"/>
    <mergeCell ref="AF73:AG73"/>
    <mergeCell ref="A74:B74"/>
    <mergeCell ref="C74:H74"/>
    <mergeCell ref="I74:J74"/>
    <mergeCell ref="K74:N74"/>
    <mergeCell ref="O74:S74"/>
    <mergeCell ref="T74:X74"/>
    <mergeCell ref="AG70:AG71"/>
    <mergeCell ref="AJ70:AJ71"/>
    <mergeCell ref="AL70:AL71"/>
    <mergeCell ref="C71:H71"/>
    <mergeCell ref="I71:J71"/>
    <mergeCell ref="K71:N71"/>
    <mergeCell ref="O71:S71"/>
    <mergeCell ref="T71:X71"/>
    <mergeCell ref="O69:S69"/>
    <mergeCell ref="T69:X69"/>
    <mergeCell ref="A70:B71"/>
    <mergeCell ref="C70:H70"/>
    <mergeCell ref="I70:J70"/>
    <mergeCell ref="K70:N70"/>
    <mergeCell ref="O70:S70"/>
    <mergeCell ref="T70:X70"/>
    <mergeCell ref="A69:B69"/>
    <mergeCell ref="C69:H69"/>
    <mergeCell ref="I69:J69"/>
    <mergeCell ref="K69:N69"/>
    <mergeCell ref="A67:AE67"/>
    <mergeCell ref="AF67:AG67"/>
    <mergeCell ref="A68:B68"/>
    <mergeCell ref="C68:H68"/>
    <mergeCell ref="I68:J68"/>
    <mergeCell ref="K68:N68"/>
    <mergeCell ref="O68:S68"/>
    <mergeCell ref="T68:X68"/>
    <mergeCell ref="AG64:AG65"/>
    <mergeCell ref="AJ64:AJ65"/>
    <mergeCell ref="AL64:AL65"/>
    <mergeCell ref="C65:H65"/>
    <mergeCell ref="I65:J65"/>
    <mergeCell ref="K65:N65"/>
    <mergeCell ref="O65:S65"/>
    <mergeCell ref="T65:X65"/>
    <mergeCell ref="O63:S63"/>
    <mergeCell ref="T63:X63"/>
    <mergeCell ref="A64:B65"/>
    <mergeCell ref="C64:H64"/>
    <mergeCell ref="I64:J64"/>
    <mergeCell ref="K64:N64"/>
    <mergeCell ref="O64:S64"/>
    <mergeCell ref="T64:X64"/>
    <mergeCell ref="A63:B63"/>
    <mergeCell ref="C63:H63"/>
    <mergeCell ref="I63:J63"/>
    <mergeCell ref="K63:N63"/>
    <mergeCell ref="A61:AE61"/>
    <mergeCell ref="AF61:AG61"/>
    <mergeCell ref="A62:B62"/>
    <mergeCell ref="C62:H62"/>
    <mergeCell ref="I62:J62"/>
    <mergeCell ref="K62:N62"/>
    <mergeCell ref="O62:S62"/>
    <mergeCell ref="T62:X62"/>
    <mergeCell ref="AG58:AG59"/>
    <mergeCell ref="AJ58:AJ59"/>
    <mergeCell ref="AL58:AL59"/>
    <mergeCell ref="C59:H59"/>
    <mergeCell ref="I59:J59"/>
    <mergeCell ref="K59:N59"/>
    <mergeCell ref="O59:S59"/>
    <mergeCell ref="T59:X59"/>
    <mergeCell ref="O57:S57"/>
    <mergeCell ref="T57:X57"/>
    <mergeCell ref="A58:B59"/>
    <mergeCell ref="C58:H58"/>
    <mergeCell ref="I58:J58"/>
    <mergeCell ref="K58:N58"/>
    <mergeCell ref="O58:S58"/>
    <mergeCell ref="T58:X58"/>
    <mergeCell ref="A57:B57"/>
    <mergeCell ref="C57:H57"/>
    <mergeCell ref="I57:J57"/>
    <mergeCell ref="K57:N57"/>
    <mergeCell ref="A55:AE55"/>
    <mergeCell ref="AF55:AG55"/>
    <mergeCell ref="A56:B56"/>
    <mergeCell ref="C56:H56"/>
    <mergeCell ref="I56:J56"/>
    <mergeCell ref="K56:N56"/>
    <mergeCell ref="O56:S56"/>
    <mergeCell ref="T56:X56"/>
    <mergeCell ref="AG52:AG53"/>
    <mergeCell ref="AJ52:AJ53"/>
    <mergeCell ref="AL52:AL53"/>
    <mergeCell ref="C53:H53"/>
    <mergeCell ref="I53:J53"/>
    <mergeCell ref="K53:N53"/>
    <mergeCell ref="O53:S53"/>
    <mergeCell ref="T53:X53"/>
    <mergeCell ref="O51:S51"/>
    <mergeCell ref="T51:X51"/>
    <mergeCell ref="A52:B53"/>
    <mergeCell ref="C52:H52"/>
    <mergeCell ref="I52:J52"/>
    <mergeCell ref="K52:N52"/>
    <mergeCell ref="O52:S52"/>
    <mergeCell ref="T52:X52"/>
    <mergeCell ref="A51:B51"/>
    <mergeCell ref="C51:H51"/>
    <mergeCell ref="I51:J51"/>
    <mergeCell ref="K51:N51"/>
    <mergeCell ref="A49:AE49"/>
    <mergeCell ref="AF49:AG49"/>
    <mergeCell ref="A50:B50"/>
    <mergeCell ref="C50:H50"/>
    <mergeCell ref="I50:J50"/>
    <mergeCell ref="K50:N50"/>
    <mergeCell ref="O50:S50"/>
    <mergeCell ref="T50:X50"/>
    <mergeCell ref="AG46:AG47"/>
    <mergeCell ref="AJ46:AJ47"/>
    <mergeCell ref="AL46:AL47"/>
    <mergeCell ref="C47:H47"/>
    <mergeCell ref="I47:J47"/>
    <mergeCell ref="K47:N47"/>
    <mergeCell ref="O47:S47"/>
    <mergeCell ref="T47:X47"/>
    <mergeCell ref="A6:AE6"/>
    <mergeCell ref="A7:AE7"/>
    <mergeCell ref="A8:AD8"/>
    <mergeCell ref="A9:AE9"/>
    <mergeCell ref="A10:AE10"/>
    <mergeCell ref="A13:AE13"/>
    <mergeCell ref="A15:X15"/>
    <mergeCell ref="A17:B17"/>
    <mergeCell ref="C17:H17"/>
    <mergeCell ref="I17:J17"/>
    <mergeCell ref="K17:N17"/>
    <mergeCell ref="O17:S17"/>
    <mergeCell ref="T17:X17"/>
    <mergeCell ref="A18:B18"/>
    <mergeCell ref="C18:H18"/>
    <mergeCell ref="I18:J18"/>
    <mergeCell ref="K18:N18"/>
    <mergeCell ref="O18:S18"/>
    <mergeCell ref="T18:X18"/>
    <mergeCell ref="A19:B20"/>
    <mergeCell ref="C19:H19"/>
    <mergeCell ref="I19:J19"/>
    <mergeCell ref="K19:N19"/>
    <mergeCell ref="O19:S19"/>
    <mergeCell ref="T19:X19"/>
    <mergeCell ref="C20:H20"/>
    <mergeCell ref="I20:J20"/>
    <mergeCell ref="AG19:AG20"/>
    <mergeCell ref="K20:N20"/>
    <mergeCell ref="O20:S20"/>
    <mergeCell ref="T20:X20"/>
    <mergeCell ref="A23:AE23"/>
    <mergeCell ref="AF23:AG23"/>
    <mergeCell ref="A25:AE25"/>
    <mergeCell ref="AF25:AG25"/>
    <mergeCell ref="A26:B26"/>
    <mergeCell ref="C26:H26"/>
    <mergeCell ref="I26:J26"/>
    <mergeCell ref="K26:N26"/>
    <mergeCell ref="O26:S26"/>
    <mergeCell ref="T26:X26"/>
    <mergeCell ref="A27:B27"/>
    <mergeCell ref="C27:H27"/>
    <mergeCell ref="I27:J27"/>
    <mergeCell ref="K27:N27"/>
    <mergeCell ref="O27:S27"/>
    <mergeCell ref="T27:X27"/>
    <mergeCell ref="A28:B29"/>
    <mergeCell ref="C28:H28"/>
    <mergeCell ref="I28:J28"/>
    <mergeCell ref="K28:N28"/>
    <mergeCell ref="C29:H29"/>
    <mergeCell ref="I29:J29"/>
    <mergeCell ref="K29:N29"/>
    <mergeCell ref="O28:S28"/>
    <mergeCell ref="T28:X28"/>
    <mergeCell ref="AG28:AG29"/>
    <mergeCell ref="AJ28:AJ29"/>
    <mergeCell ref="O29:S29"/>
    <mergeCell ref="T29:X29"/>
    <mergeCell ref="AL28:AL29"/>
    <mergeCell ref="A31:AE31"/>
    <mergeCell ref="AF31:AG31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H34"/>
    <mergeCell ref="I34:J34"/>
    <mergeCell ref="K34:N34"/>
    <mergeCell ref="O34:S34"/>
    <mergeCell ref="T34:X34"/>
    <mergeCell ref="C35:H35"/>
    <mergeCell ref="I35:J35"/>
    <mergeCell ref="AG34:AG35"/>
    <mergeCell ref="AJ34:AJ35"/>
    <mergeCell ref="AL34:AL35"/>
    <mergeCell ref="K35:N35"/>
    <mergeCell ref="O35:S35"/>
    <mergeCell ref="T35:X35"/>
    <mergeCell ref="A37:AE37"/>
    <mergeCell ref="AF37:AG37"/>
    <mergeCell ref="A38:B38"/>
    <mergeCell ref="C38:H38"/>
    <mergeCell ref="I38:J38"/>
    <mergeCell ref="K38:N38"/>
    <mergeCell ref="O38:S38"/>
    <mergeCell ref="T38:X38"/>
    <mergeCell ref="A39:B39"/>
    <mergeCell ref="C39:H39"/>
    <mergeCell ref="I39:J39"/>
    <mergeCell ref="K39:N39"/>
    <mergeCell ref="O39:S39"/>
    <mergeCell ref="T39:X39"/>
    <mergeCell ref="A40:B41"/>
    <mergeCell ref="C40:H40"/>
    <mergeCell ref="I40:J40"/>
    <mergeCell ref="K40:N40"/>
    <mergeCell ref="O40:S40"/>
    <mergeCell ref="T40:X40"/>
    <mergeCell ref="C41:H41"/>
    <mergeCell ref="I41:J41"/>
    <mergeCell ref="AG40:AG41"/>
    <mergeCell ref="AJ40:AJ41"/>
    <mergeCell ref="AL40:AL41"/>
    <mergeCell ref="K41:N41"/>
    <mergeCell ref="O41:S41"/>
    <mergeCell ref="T41:X41"/>
    <mergeCell ref="A43:AE43"/>
    <mergeCell ref="AF43:AG43"/>
    <mergeCell ref="A44:B44"/>
    <mergeCell ref="C44:H44"/>
    <mergeCell ref="I44:J44"/>
    <mergeCell ref="K44:N44"/>
    <mergeCell ref="O44:S44"/>
    <mergeCell ref="T44:X44"/>
    <mergeCell ref="A45:B45"/>
    <mergeCell ref="C45:H45"/>
    <mergeCell ref="I45:J45"/>
    <mergeCell ref="K45:N45"/>
    <mergeCell ref="O45:S45"/>
    <mergeCell ref="T45:X45"/>
    <mergeCell ref="A46:B47"/>
    <mergeCell ref="C46:H46"/>
    <mergeCell ref="I46:J46"/>
    <mergeCell ref="K46:N46"/>
    <mergeCell ref="O46:S46"/>
    <mergeCell ref="T46:X46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L107"/>
  <sheetViews>
    <sheetView showGridLines="0" tabSelected="1" view="pageBreakPreview" zoomScaleSheetLayoutView="100" workbookViewId="0" topLeftCell="A19">
      <selection activeCell="AH1" sqref="AH1:AL16384"/>
    </sheetView>
  </sheetViews>
  <sheetFormatPr defaultColWidth="9.00390625" defaultRowHeight="12.75"/>
  <cols>
    <col min="1" max="2" width="2.125" style="0" customWidth="1"/>
    <col min="3" max="8" width="3.125" style="0" customWidth="1"/>
    <col min="9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3.625" style="22" bestFit="1" customWidth="1"/>
    <col min="34" max="34" width="14.375" style="0" hidden="1" customWidth="1"/>
    <col min="35" max="35" width="5.625" style="0" hidden="1" customWidth="1"/>
    <col min="36" max="36" width="12.25390625" style="0" hidden="1" customWidth="1"/>
    <col min="37" max="37" width="3.375" style="0" hidden="1" customWidth="1"/>
    <col min="38" max="38" width="8.375" style="0" hidden="1" customWidth="1"/>
    <col min="39" max="16384" width="3.375" style="0" customWidth="1"/>
  </cols>
  <sheetData>
    <row r="1" spans="20:33" s="20" customFormat="1" ht="16.5">
      <c r="T1" s="20" t="s">
        <v>28</v>
      </c>
      <c r="AG1" s="21"/>
    </row>
    <row r="2" spans="20:33" s="20" customFormat="1" ht="16.5">
      <c r="T2" s="20" t="s">
        <v>29</v>
      </c>
      <c r="AG2" s="21"/>
    </row>
    <row r="3" spans="20:33" s="20" customFormat="1" ht="34.5" customHeight="1">
      <c r="T3" s="20" t="s">
        <v>30</v>
      </c>
      <c r="AG3" s="21"/>
    </row>
    <row r="4" s="20" customFormat="1" ht="16.5">
      <c r="AG4" s="21"/>
    </row>
    <row r="6" spans="1:32" ht="21" customHeight="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"/>
    </row>
    <row r="7" spans="1:32" ht="21" customHeight="1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"/>
    </row>
    <row r="8" spans="1:32" ht="21" customHeight="1">
      <c r="A8" s="17" t="s">
        <v>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"/>
      <c r="AF8" s="1"/>
    </row>
    <row r="9" spans="1:33" ht="21" customHeight="1">
      <c r="A9" s="18" t="s">
        <v>61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2"/>
      <c r="AG9" s="23"/>
    </row>
    <row r="10" spans="1:32" ht="21" customHeight="1">
      <c r="A10" s="19" t="s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3"/>
    </row>
    <row r="13" spans="1:33" s="5" customFormat="1" ht="18.75">
      <c r="A13" s="15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4"/>
      <c r="AG13" s="24"/>
    </row>
    <row r="15" spans="1:33" s="6" customFormat="1" ht="15">
      <c r="A15" s="16" t="s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AG15" s="25"/>
    </row>
    <row r="17" spans="1:24" ht="41.25" customHeight="1">
      <c r="A17" s="26" t="s">
        <v>5</v>
      </c>
      <c r="B17" s="27"/>
      <c r="C17" s="28" t="s">
        <v>33</v>
      </c>
      <c r="D17" s="29"/>
      <c r="E17" s="29"/>
      <c r="F17" s="29"/>
      <c r="G17" s="29"/>
      <c r="H17" s="30"/>
      <c r="I17" s="31" t="s">
        <v>6</v>
      </c>
      <c r="J17" s="31"/>
      <c r="K17" s="31" t="s">
        <v>34</v>
      </c>
      <c r="L17" s="31"/>
      <c r="M17" s="31"/>
      <c r="N17" s="31"/>
      <c r="O17" s="31" t="s">
        <v>7</v>
      </c>
      <c r="P17" s="31"/>
      <c r="Q17" s="31"/>
      <c r="R17" s="31"/>
      <c r="S17" s="31"/>
      <c r="T17" s="31" t="s">
        <v>8</v>
      </c>
      <c r="U17" s="31"/>
      <c r="V17" s="31"/>
      <c r="W17" s="31"/>
      <c r="X17" s="31"/>
    </row>
    <row r="18" spans="1:38" s="36" customFormat="1" ht="12.75">
      <c r="A18" s="32">
        <v>1</v>
      </c>
      <c r="B18" s="33"/>
      <c r="C18" s="32">
        <v>2</v>
      </c>
      <c r="D18" s="34"/>
      <c r="E18" s="34"/>
      <c r="F18" s="34"/>
      <c r="G18" s="34"/>
      <c r="H18" s="33"/>
      <c r="I18" s="35">
        <v>3</v>
      </c>
      <c r="J18" s="35"/>
      <c r="K18" s="35">
        <v>4</v>
      </c>
      <c r="L18" s="35"/>
      <c r="M18" s="35"/>
      <c r="N18" s="35"/>
      <c r="O18" s="35">
        <v>5</v>
      </c>
      <c r="P18" s="35"/>
      <c r="Q18" s="35"/>
      <c r="R18" s="35"/>
      <c r="S18" s="35"/>
      <c r="T18" s="35">
        <v>6</v>
      </c>
      <c r="U18" s="35"/>
      <c r="V18" s="35"/>
      <c r="W18" s="35"/>
      <c r="X18" s="35"/>
      <c r="AG18" s="22" t="s">
        <v>35</v>
      </c>
      <c r="AJ18" s="23" t="s">
        <v>38</v>
      </c>
      <c r="AK18"/>
      <c r="AL18" s="23" t="s">
        <v>39</v>
      </c>
    </row>
    <row r="19" spans="1:38" ht="12.75">
      <c r="A19" s="37" t="s">
        <v>9</v>
      </c>
      <c r="B19" s="38"/>
      <c r="C19" s="39" t="s">
        <v>10</v>
      </c>
      <c r="D19" s="39"/>
      <c r="E19" s="39"/>
      <c r="F19" s="39"/>
      <c r="G19" s="39"/>
      <c r="H19" s="39"/>
      <c r="I19" s="40" t="s">
        <v>11</v>
      </c>
      <c r="J19" s="40"/>
      <c r="K19" s="41">
        <f>264.12</f>
        <v>264.12</v>
      </c>
      <c r="L19" s="41"/>
      <c r="M19" s="41"/>
      <c r="N19" s="41"/>
      <c r="O19" s="42">
        <v>0</v>
      </c>
      <c r="P19" s="42"/>
      <c r="Q19" s="42"/>
      <c r="R19" s="42"/>
      <c r="S19" s="42"/>
      <c r="T19" s="43">
        <f>K19</f>
        <v>264.12</v>
      </c>
      <c r="U19" s="43"/>
      <c r="V19" s="43"/>
      <c r="W19" s="43"/>
      <c r="X19" s="43"/>
      <c r="AG19" s="44">
        <f>T19+T20</f>
        <v>488.34839999999997</v>
      </c>
      <c r="AJ19" s="59">
        <v>564.69</v>
      </c>
      <c r="AL19" s="60">
        <f>AG19/AJ19</f>
        <v>0.8648079477235295</v>
      </c>
    </row>
    <row r="20" spans="1:38" ht="12.75">
      <c r="A20" s="45"/>
      <c r="B20" s="46"/>
      <c r="C20" s="39" t="s">
        <v>12</v>
      </c>
      <c r="D20" s="39"/>
      <c r="E20" s="39"/>
      <c r="F20" s="39"/>
      <c r="G20" s="39"/>
      <c r="H20" s="39"/>
      <c r="I20" s="40" t="s">
        <v>13</v>
      </c>
      <c r="J20" s="40"/>
      <c r="K20" s="41">
        <f>3737.14</f>
        <v>3737.14</v>
      </c>
      <c r="L20" s="41"/>
      <c r="M20" s="41"/>
      <c r="N20" s="41"/>
      <c r="O20" s="47">
        <f>0.06</f>
        <v>0.06</v>
      </c>
      <c r="P20" s="47"/>
      <c r="Q20" s="47"/>
      <c r="R20" s="47"/>
      <c r="S20" s="47"/>
      <c r="T20" s="43">
        <f>K20*O20</f>
        <v>224.2284</v>
      </c>
      <c r="U20" s="43"/>
      <c r="V20" s="43"/>
      <c r="W20" s="43"/>
      <c r="X20" s="43"/>
      <c r="AG20" s="48"/>
      <c r="AJ20" s="62"/>
      <c r="AL20" s="63"/>
    </row>
    <row r="23" spans="1:35" s="6" customFormat="1" ht="15">
      <c r="A23" s="49" t="s">
        <v>36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/>
      <c r="AI23" s="50"/>
    </row>
    <row r="24" spans="33:35" ht="12.75">
      <c r="AG24" s="23"/>
      <c r="AI24" s="51"/>
    </row>
    <row r="25" spans="1:33" s="53" customFormat="1" ht="37.5" customHeight="1">
      <c r="A25" s="52" t="s">
        <v>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5" ht="51" customHeight="1">
      <c r="A26" s="26" t="s">
        <v>5</v>
      </c>
      <c r="B26" s="27"/>
      <c r="C26" s="28" t="s">
        <v>33</v>
      </c>
      <c r="D26" s="29"/>
      <c r="E26" s="29"/>
      <c r="F26" s="29"/>
      <c r="G26" s="29"/>
      <c r="H26" s="30"/>
      <c r="I26" s="31" t="s">
        <v>6</v>
      </c>
      <c r="J26" s="31"/>
      <c r="K26" s="31" t="s">
        <v>34</v>
      </c>
      <c r="L26" s="31"/>
      <c r="M26" s="31"/>
      <c r="N26" s="31"/>
      <c r="O26" s="31" t="s">
        <v>7</v>
      </c>
      <c r="P26" s="31"/>
      <c r="Q26" s="31"/>
      <c r="R26" s="31"/>
      <c r="S26" s="31"/>
      <c r="T26" s="31" t="s">
        <v>8</v>
      </c>
      <c r="U26" s="31"/>
      <c r="V26" s="31"/>
      <c r="W26" s="31"/>
      <c r="X26" s="31"/>
      <c r="AG26" s="23"/>
      <c r="AI26" s="51"/>
    </row>
    <row r="27" spans="1:38" ht="12.75" customHeight="1">
      <c r="A27" s="32">
        <v>1</v>
      </c>
      <c r="B27" s="33"/>
      <c r="C27" s="32">
        <v>2</v>
      </c>
      <c r="D27" s="34"/>
      <c r="E27" s="34"/>
      <c r="F27" s="34"/>
      <c r="G27" s="34"/>
      <c r="H27" s="33"/>
      <c r="I27" s="35">
        <v>3</v>
      </c>
      <c r="J27" s="35"/>
      <c r="K27" s="35">
        <v>4</v>
      </c>
      <c r="L27" s="35"/>
      <c r="M27" s="35"/>
      <c r="N27" s="35"/>
      <c r="O27" s="35">
        <v>5</v>
      </c>
      <c r="P27" s="35"/>
      <c r="Q27" s="35"/>
      <c r="R27" s="35"/>
      <c r="S27" s="35"/>
      <c r="T27" s="35">
        <v>6</v>
      </c>
      <c r="U27" s="35"/>
      <c r="V27" s="35"/>
      <c r="W27" s="35"/>
      <c r="X27" s="35"/>
      <c r="AG27" s="23" t="s">
        <v>38</v>
      </c>
      <c r="AI27" s="51"/>
      <c r="AJ27" s="23" t="s">
        <v>38</v>
      </c>
      <c r="AL27" s="23" t="s">
        <v>39</v>
      </c>
    </row>
    <row r="28" spans="1:38" ht="12.75">
      <c r="A28" s="37" t="s">
        <v>9</v>
      </c>
      <c r="B28" s="38"/>
      <c r="C28" s="54" t="s">
        <v>10</v>
      </c>
      <c r="D28" s="54"/>
      <c r="E28" s="54"/>
      <c r="F28" s="54"/>
      <c r="G28" s="54"/>
      <c r="H28" s="54"/>
      <c r="I28" s="55" t="s">
        <v>11</v>
      </c>
      <c r="J28" s="56"/>
      <c r="K28" s="43">
        <f>K19</f>
        <v>264.12</v>
      </c>
      <c r="L28" s="43"/>
      <c r="M28" s="43"/>
      <c r="N28" s="43"/>
      <c r="O28" s="57">
        <f>5.5821</f>
        <v>5.5821</v>
      </c>
      <c r="P28" s="57"/>
      <c r="Q28" s="57"/>
      <c r="R28" s="57"/>
      <c r="S28" s="57"/>
      <c r="T28" s="43">
        <f>K28*O28</f>
        <v>1474.3442519999999</v>
      </c>
      <c r="U28" s="43"/>
      <c r="V28" s="43"/>
      <c r="W28" s="43"/>
      <c r="X28" s="43"/>
      <c r="AG28" s="58">
        <f>T28+T29</f>
        <v>2726.0096036399996</v>
      </c>
      <c r="AI28" s="51"/>
      <c r="AJ28" s="59">
        <v>564.69</v>
      </c>
      <c r="AL28" s="60">
        <f>AG28/AJ28</f>
        <v>4.827444444987514</v>
      </c>
    </row>
    <row r="29" spans="1:38" ht="12.75">
      <c r="A29" s="45"/>
      <c r="B29" s="46"/>
      <c r="C29" s="54" t="s">
        <v>12</v>
      </c>
      <c r="D29" s="54"/>
      <c r="E29" s="54"/>
      <c r="F29" s="54"/>
      <c r="G29" s="54"/>
      <c r="H29" s="54"/>
      <c r="I29" s="55" t="s">
        <v>13</v>
      </c>
      <c r="J29" s="56"/>
      <c r="K29" s="43">
        <f>K20</f>
        <v>3737.14</v>
      </c>
      <c r="L29" s="43"/>
      <c r="M29" s="43"/>
      <c r="N29" s="43"/>
      <c r="O29" s="42">
        <f>O28*O20</f>
        <v>0.33492599999999995</v>
      </c>
      <c r="P29" s="42"/>
      <c r="Q29" s="42"/>
      <c r="R29" s="42"/>
      <c r="S29" s="42"/>
      <c r="T29" s="43">
        <f>K29*O29</f>
        <v>1251.6653516399997</v>
      </c>
      <c r="U29" s="43"/>
      <c r="V29" s="43"/>
      <c r="W29" s="43"/>
      <c r="X29" s="43"/>
      <c r="AG29" s="61"/>
      <c r="AI29" s="51"/>
      <c r="AJ29" s="62"/>
      <c r="AL29" s="63"/>
    </row>
    <row r="30" spans="4:35" ht="12.75">
      <c r="D30" s="64"/>
      <c r="E30" s="64"/>
      <c r="F30" s="64"/>
      <c r="G30" s="64"/>
      <c r="H30" s="64"/>
      <c r="I30" s="64"/>
      <c r="J30" s="64"/>
      <c r="AG30" s="23"/>
      <c r="AI30" s="51"/>
    </row>
    <row r="31" spans="1:33" s="53" customFormat="1" ht="38.25" customHeight="1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1:35" ht="51" customHeight="1">
      <c r="A32" s="26" t="s">
        <v>5</v>
      </c>
      <c r="B32" s="27"/>
      <c r="C32" s="28" t="s">
        <v>33</v>
      </c>
      <c r="D32" s="29"/>
      <c r="E32" s="29"/>
      <c r="F32" s="29"/>
      <c r="G32" s="29"/>
      <c r="H32" s="30"/>
      <c r="I32" s="31" t="s">
        <v>6</v>
      </c>
      <c r="J32" s="31"/>
      <c r="K32" s="31" t="s">
        <v>34</v>
      </c>
      <c r="L32" s="31"/>
      <c r="M32" s="31"/>
      <c r="N32" s="31"/>
      <c r="O32" s="31" t="s">
        <v>7</v>
      </c>
      <c r="P32" s="31"/>
      <c r="Q32" s="31"/>
      <c r="R32" s="31"/>
      <c r="S32" s="31"/>
      <c r="T32" s="31" t="s">
        <v>8</v>
      </c>
      <c r="U32" s="31"/>
      <c r="V32" s="31"/>
      <c r="W32" s="31"/>
      <c r="X32" s="31"/>
      <c r="AG32" s="23"/>
      <c r="AI32" s="51"/>
    </row>
    <row r="33" spans="1:38" ht="12.75" customHeight="1">
      <c r="A33" s="32">
        <v>1</v>
      </c>
      <c r="B33" s="33"/>
      <c r="C33" s="32">
        <v>2</v>
      </c>
      <c r="D33" s="34"/>
      <c r="E33" s="34"/>
      <c r="F33" s="34"/>
      <c r="G33" s="34"/>
      <c r="H33" s="33"/>
      <c r="I33" s="35">
        <v>3</v>
      </c>
      <c r="J33" s="35"/>
      <c r="K33" s="35">
        <v>4</v>
      </c>
      <c r="L33" s="35"/>
      <c r="M33" s="35"/>
      <c r="N33" s="35"/>
      <c r="O33" s="35">
        <v>5</v>
      </c>
      <c r="P33" s="35"/>
      <c r="Q33" s="35"/>
      <c r="R33" s="35"/>
      <c r="S33" s="35"/>
      <c r="T33" s="35">
        <v>6</v>
      </c>
      <c r="U33" s="35"/>
      <c r="V33" s="35"/>
      <c r="W33" s="35"/>
      <c r="X33" s="35"/>
      <c r="AG33" s="23"/>
      <c r="AI33" s="51"/>
      <c r="AJ33" s="23" t="s">
        <v>38</v>
      </c>
      <c r="AL33" s="23" t="s">
        <v>39</v>
      </c>
    </row>
    <row r="34" spans="1:38" ht="12.75">
      <c r="A34" s="37" t="s">
        <v>9</v>
      </c>
      <c r="B34" s="38"/>
      <c r="C34" s="54" t="s">
        <v>10</v>
      </c>
      <c r="D34" s="54"/>
      <c r="E34" s="54"/>
      <c r="F34" s="54"/>
      <c r="G34" s="54"/>
      <c r="H34" s="54"/>
      <c r="I34" s="55" t="s">
        <v>11</v>
      </c>
      <c r="J34" s="56"/>
      <c r="K34" s="43">
        <f>K28</f>
        <v>264.12</v>
      </c>
      <c r="L34" s="43"/>
      <c r="M34" s="43"/>
      <c r="N34" s="43"/>
      <c r="O34" s="57">
        <f>5.3594</f>
        <v>5.3594</v>
      </c>
      <c r="P34" s="57"/>
      <c r="Q34" s="57"/>
      <c r="R34" s="57"/>
      <c r="S34" s="57"/>
      <c r="T34" s="43">
        <f>K34*O34</f>
        <v>1415.524728</v>
      </c>
      <c r="U34" s="43"/>
      <c r="V34" s="43"/>
      <c r="W34" s="43"/>
      <c r="X34" s="43"/>
      <c r="AG34" s="58">
        <f>T34+T35</f>
        <v>2617.25441496</v>
      </c>
      <c r="AI34" s="51"/>
      <c r="AJ34" s="59">
        <v>564.69</v>
      </c>
      <c r="AL34" s="60">
        <f>AG34/AJ34</f>
        <v>4.634851715029485</v>
      </c>
    </row>
    <row r="35" spans="1:38" ht="12.75">
      <c r="A35" s="45"/>
      <c r="B35" s="46"/>
      <c r="C35" s="54" t="s">
        <v>12</v>
      </c>
      <c r="D35" s="54"/>
      <c r="E35" s="54"/>
      <c r="F35" s="54"/>
      <c r="G35" s="54"/>
      <c r="H35" s="54"/>
      <c r="I35" s="55" t="s">
        <v>13</v>
      </c>
      <c r="J35" s="56"/>
      <c r="K35" s="43">
        <f>K29</f>
        <v>3737.14</v>
      </c>
      <c r="L35" s="43"/>
      <c r="M35" s="43"/>
      <c r="N35" s="43"/>
      <c r="O35" s="42">
        <f>O34*O20</f>
        <v>0.32156399999999996</v>
      </c>
      <c r="P35" s="42"/>
      <c r="Q35" s="42"/>
      <c r="R35" s="42"/>
      <c r="S35" s="42"/>
      <c r="T35" s="43">
        <f>K35*O35</f>
        <v>1201.7296869599998</v>
      </c>
      <c r="U35" s="43"/>
      <c r="V35" s="43"/>
      <c r="W35" s="43"/>
      <c r="X35" s="43"/>
      <c r="AG35" s="61"/>
      <c r="AI35" s="51"/>
      <c r="AJ35" s="62"/>
      <c r="AL35" s="63"/>
    </row>
    <row r="36" spans="4:35" ht="12.75">
      <c r="D36" s="64"/>
      <c r="E36" s="64"/>
      <c r="F36" s="64"/>
      <c r="G36" s="64"/>
      <c r="H36" s="64"/>
      <c r="I36" s="64"/>
      <c r="J36" s="64"/>
      <c r="AG36" s="23"/>
      <c r="AI36" s="51"/>
    </row>
    <row r="37" spans="1:33" s="53" customFormat="1" ht="36.75" customHeight="1">
      <c r="A37" s="52" t="s">
        <v>41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5" ht="51" customHeight="1">
      <c r="A38" s="26" t="s">
        <v>5</v>
      </c>
      <c r="B38" s="27"/>
      <c r="C38" s="28" t="s">
        <v>33</v>
      </c>
      <c r="D38" s="29"/>
      <c r="E38" s="29"/>
      <c r="F38" s="29"/>
      <c r="G38" s="29"/>
      <c r="H38" s="30"/>
      <c r="I38" s="31" t="s">
        <v>6</v>
      </c>
      <c r="J38" s="31"/>
      <c r="K38" s="31" t="s">
        <v>34</v>
      </c>
      <c r="L38" s="31"/>
      <c r="M38" s="31"/>
      <c r="N38" s="31"/>
      <c r="O38" s="31" t="s">
        <v>7</v>
      </c>
      <c r="P38" s="31"/>
      <c r="Q38" s="31"/>
      <c r="R38" s="31"/>
      <c r="S38" s="31"/>
      <c r="T38" s="31" t="s">
        <v>8</v>
      </c>
      <c r="U38" s="31"/>
      <c r="V38" s="31"/>
      <c r="W38" s="31"/>
      <c r="X38" s="31"/>
      <c r="AG38" s="23"/>
      <c r="AI38" s="51"/>
    </row>
    <row r="39" spans="1:38" ht="12.75" customHeight="1">
      <c r="A39" s="32">
        <v>1</v>
      </c>
      <c r="B39" s="33"/>
      <c r="C39" s="32">
        <v>2</v>
      </c>
      <c r="D39" s="34"/>
      <c r="E39" s="34"/>
      <c r="F39" s="34"/>
      <c r="G39" s="34"/>
      <c r="H39" s="33"/>
      <c r="I39" s="35">
        <v>3</v>
      </c>
      <c r="J39" s="35"/>
      <c r="K39" s="35">
        <v>4</v>
      </c>
      <c r="L39" s="35"/>
      <c r="M39" s="35"/>
      <c r="N39" s="35"/>
      <c r="O39" s="35">
        <v>5</v>
      </c>
      <c r="P39" s="35"/>
      <c r="Q39" s="35"/>
      <c r="R39" s="35"/>
      <c r="S39" s="35"/>
      <c r="T39" s="35">
        <v>6</v>
      </c>
      <c r="U39" s="35"/>
      <c r="V39" s="35"/>
      <c r="W39" s="35"/>
      <c r="X39" s="35"/>
      <c r="AG39" s="23"/>
      <c r="AI39" s="51"/>
      <c r="AJ39" s="23" t="s">
        <v>38</v>
      </c>
      <c r="AL39" s="23" t="s">
        <v>39</v>
      </c>
    </row>
    <row r="40" spans="1:38" ht="12.75">
      <c r="A40" s="37" t="s">
        <v>9</v>
      </c>
      <c r="B40" s="38"/>
      <c r="C40" s="54" t="s">
        <v>10</v>
      </c>
      <c r="D40" s="54"/>
      <c r="E40" s="54"/>
      <c r="F40" s="54"/>
      <c r="G40" s="54"/>
      <c r="H40" s="54"/>
      <c r="I40" s="55" t="s">
        <v>11</v>
      </c>
      <c r="J40" s="56"/>
      <c r="K40" s="43">
        <f>K34</f>
        <v>264.12</v>
      </c>
      <c r="L40" s="43"/>
      <c r="M40" s="43"/>
      <c r="N40" s="43"/>
      <c r="O40" s="57">
        <f>5.1368</f>
        <v>5.1368</v>
      </c>
      <c r="P40" s="57"/>
      <c r="Q40" s="57"/>
      <c r="R40" s="57"/>
      <c r="S40" s="57"/>
      <c r="T40" s="43">
        <f>K40*O40</f>
        <v>1356.731616</v>
      </c>
      <c r="U40" s="43"/>
      <c r="V40" s="43"/>
      <c r="W40" s="43"/>
      <c r="X40" s="43"/>
      <c r="AG40" s="58">
        <f>T40+T41</f>
        <v>2508.54806112</v>
      </c>
      <c r="AI40" s="51"/>
      <c r="AJ40" s="59">
        <v>564.69</v>
      </c>
      <c r="AL40" s="60">
        <f>AG40/AJ40</f>
        <v>4.442345465866227</v>
      </c>
    </row>
    <row r="41" spans="1:38" ht="12.75">
      <c r="A41" s="45"/>
      <c r="B41" s="46"/>
      <c r="C41" s="54" t="s">
        <v>12</v>
      </c>
      <c r="D41" s="54"/>
      <c r="E41" s="54"/>
      <c r="F41" s="54"/>
      <c r="G41" s="54"/>
      <c r="H41" s="54"/>
      <c r="I41" s="55" t="s">
        <v>13</v>
      </c>
      <c r="J41" s="56"/>
      <c r="K41" s="43">
        <f>K35</f>
        <v>3737.14</v>
      </c>
      <c r="L41" s="43"/>
      <c r="M41" s="43"/>
      <c r="N41" s="43"/>
      <c r="O41" s="42">
        <f>O40*O20</f>
        <v>0.308208</v>
      </c>
      <c r="P41" s="42"/>
      <c r="Q41" s="42"/>
      <c r="R41" s="42"/>
      <c r="S41" s="42"/>
      <c r="T41" s="43">
        <f>K41*O41</f>
        <v>1151.8164451199998</v>
      </c>
      <c r="U41" s="43"/>
      <c r="V41" s="43"/>
      <c r="W41" s="43"/>
      <c r="X41" s="43"/>
      <c r="AG41" s="61"/>
      <c r="AI41" s="51"/>
      <c r="AJ41" s="62"/>
      <c r="AL41" s="63"/>
    </row>
    <row r="42" spans="4:35" ht="12.75">
      <c r="D42" s="64"/>
      <c r="E42" s="64"/>
      <c r="F42" s="64"/>
      <c r="G42" s="64"/>
      <c r="H42" s="64"/>
      <c r="I42" s="64"/>
      <c r="J42" s="64"/>
      <c r="AG42" s="23"/>
      <c r="AI42" s="51"/>
    </row>
    <row r="43" spans="1:33" s="53" customFormat="1" ht="33" customHeight="1">
      <c r="A43" s="52" t="s">
        <v>42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:35" ht="51" customHeight="1">
      <c r="A44" s="26" t="s">
        <v>5</v>
      </c>
      <c r="B44" s="27"/>
      <c r="C44" s="28" t="s">
        <v>33</v>
      </c>
      <c r="D44" s="29"/>
      <c r="E44" s="29"/>
      <c r="F44" s="29"/>
      <c r="G44" s="29"/>
      <c r="H44" s="30"/>
      <c r="I44" s="31" t="s">
        <v>6</v>
      </c>
      <c r="J44" s="31"/>
      <c r="K44" s="31" t="s">
        <v>34</v>
      </c>
      <c r="L44" s="31"/>
      <c r="M44" s="31"/>
      <c r="N44" s="31"/>
      <c r="O44" s="31" t="s">
        <v>7</v>
      </c>
      <c r="P44" s="31"/>
      <c r="Q44" s="31"/>
      <c r="R44" s="31"/>
      <c r="S44" s="31"/>
      <c r="T44" s="31" t="s">
        <v>8</v>
      </c>
      <c r="U44" s="31"/>
      <c r="V44" s="31"/>
      <c r="W44" s="31"/>
      <c r="X44" s="31"/>
      <c r="AG44" s="23"/>
      <c r="AI44" s="51"/>
    </row>
    <row r="45" spans="1:38" ht="12.75" customHeight="1">
      <c r="A45" s="32">
        <v>1</v>
      </c>
      <c r="B45" s="33"/>
      <c r="C45" s="32">
        <v>2</v>
      </c>
      <c r="D45" s="34"/>
      <c r="E45" s="34"/>
      <c r="F45" s="34"/>
      <c r="G45" s="34"/>
      <c r="H45" s="33"/>
      <c r="I45" s="35">
        <v>3</v>
      </c>
      <c r="J45" s="35"/>
      <c r="K45" s="35">
        <v>4</v>
      </c>
      <c r="L45" s="35"/>
      <c r="M45" s="35"/>
      <c r="N45" s="35"/>
      <c r="O45" s="35">
        <v>5</v>
      </c>
      <c r="P45" s="35"/>
      <c r="Q45" s="35"/>
      <c r="R45" s="35"/>
      <c r="S45" s="35"/>
      <c r="T45" s="35">
        <v>6</v>
      </c>
      <c r="U45" s="35"/>
      <c r="V45" s="35"/>
      <c r="W45" s="35"/>
      <c r="X45" s="35"/>
      <c r="AG45" s="23"/>
      <c r="AI45" s="51"/>
      <c r="AJ45" s="23" t="s">
        <v>38</v>
      </c>
      <c r="AL45" s="23" t="s">
        <v>39</v>
      </c>
    </row>
    <row r="46" spans="1:38" ht="12.75">
      <c r="A46" s="37" t="s">
        <v>9</v>
      </c>
      <c r="B46" s="38"/>
      <c r="C46" s="54" t="s">
        <v>10</v>
      </c>
      <c r="D46" s="54"/>
      <c r="E46" s="54"/>
      <c r="F46" s="54"/>
      <c r="G46" s="54"/>
      <c r="H46" s="54"/>
      <c r="I46" s="55" t="s">
        <v>11</v>
      </c>
      <c r="J46" s="56"/>
      <c r="K46" s="43">
        <f>K40</f>
        <v>264.12</v>
      </c>
      <c r="L46" s="43"/>
      <c r="M46" s="43"/>
      <c r="N46" s="43"/>
      <c r="O46" s="57">
        <f>4.5802</f>
        <v>4.5802</v>
      </c>
      <c r="P46" s="57"/>
      <c r="Q46" s="57"/>
      <c r="R46" s="57"/>
      <c r="S46" s="57"/>
      <c r="T46" s="43">
        <f>K46*O46</f>
        <v>1209.7224239999998</v>
      </c>
      <c r="U46" s="43"/>
      <c r="V46" s="43"/>
      <c r="W46" s="43"/>
      <c r="X46" s="43"/>
      <c r="AG46" s="58">
        <f>T46+T47</f>
        <v>2236.7333416799993</v>
      </c>
      <c r="AI46" s="51"/>
      <c r="AJ46" s="59">
        <v>564.69</v>
      </c>
      <c r="AL46" s="60">
        <f>AG46/AJ46</f>
        <v>3.9609933621633093</v>
      </c>
    </row>
    <row r="47" spans="1:38" ht="12.75">
      <c r="A47" s="45"/>
      <c r="B47" s="46"/>
      <c r="C47" s="54" t="s">
        <v>12</v>
      </c>
      <c r="D47" s="54"/>
      <c r="E47" s="54"/>
      <c r="F47" s="54"/>
      <c r="G47" s="54"/>
      <c r="H47" s="54"/>
      <c r="I47" s="55" t="s">
        <v>13</v>
      </c>
      <c r="J47" s="56"/>
      <c r="K47" s="43">
        <f>K41</f>
        <v>3737.14</v>
      </c>
      <c r="L47" s="43"/>
      <c r="M47" s="43"/>
      <c r="N47" s="43"/>
      <c r="O47" s="42">
        <f>O46*O20</f>
        <v>0.27481199999999995</v>
      </c>
      <c r="P47" s="42"/>
      <c r="Q47" s="42"/>
      <c r="R47" s="42"/>
      <c r="S47" s="42"/>
      <c r="T47" s="43">
        <f>K47*O47</f>
        <v>1027.0109176799997</v>
      </c>
      <c r="U47" s="43"/>
      <c r="V47" s="43"/>
      <c r="W47" s="43"/>
      <c r="X47" s="43"/>
      <c r="AG47" s="61"/>
      <c r="AI47" s="51"/>
      <c r="AJ47" s="62"/>
      <c r="AL47" s="63"/>
    </row>
    <row r="48" spans="4:35" ht="12.75">
      <c r="D48" s="64"/>
      <c r="E48" s="64"/>
      <c r="F48" s="64"/>
      <c r="G48" s="64"/>
      <c r="H48" s="64"/>
      <c r="I48" s="64"/>
      <c r="J48" s="64"/>
      <c r="AG48" s="23"/>
      <c r="AI48" s="51"/>
    </row>
    <row r="49" spans="1:33" s="53" customFormat="1" ht="26.25" customHeight="1">
      <c r="A49" s="52" t="s">
        <v>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:35" ht="51" customHeight="1">
      <c r="A50" s="26" t="s">
        <v>5</v>
      </c>
      <c r="B50" s="27"/>
      <c r="C50" s="28" t="s">
        <v>33</v>
      </c>
      <c r="D50" s="29"/>
      <c r="E50" s="29"/>
      <c r="F50" s="29"/>
      <c r="G50" s="29"/>
      <c r="H50" s="30"/>
      <c r="I50" s="31" t="s">
        <v>6</v>
      </c>
      <c r="J50" s="31"/>
      <c r="K50" s="31" t="s">
        <v>34</v>
      </c>
      <c r="L50" s="31"/>
      <c r="M50" s="31"/>
      <c r="N50" s="31"/>
      <c r="O50" s="31" t="s">
        <v>7</v>
      </c>
      <c r="P50" s="31"/>
      <c r="Q50" s="31"/>
      <c r="R50" s="31"/>
      <c r="S50" s="31"/>
      <c r="T50" s="31" t="s">
        <v>8</v>
      </c>
      <c r="U50" s="31"/>
      <c r="V50" s="31"/>
      <c r="W50" s="31"/>
      <c r="X50" s="31"/>
      <c r="AG50" s="23"/>
      <c r="AI50" s="51"/>
    </row>
    <row r="51" spans="1:38" ht="12.75" customHeight="1">
      <c r="A51" s="32">
        <v>1</v>
      </c>
      <c r="B51" s="33"/>
      <c r="C51" s="32">
        <v>2</v>
      </c>
      <c r="D51" s="34"/>
      <c r="E51" s="34"/>
      <c r="F51" s="34"/>
      <c r="G51" s="34"/>
      <c r="H51" s="33"/>
      <c r="I51" s="35">
        <v>3</v>
      </c>
      <c r="J51" s="35"/>
      <c r="K51" s="35">
        <v>4</v>
      </c>
      <c r="L51" s="35"/>
      <c r="M51" s="35"/>
      <c r="N51" s="35"/>
      <c r="O51" s="35">
        <v>5</v>
      </c>
      <c r="P51" s="35"/>
      <c r="Q51" s="35"/>
      <c r="R51" s="35"/>
      <c r="S51" s="35"/>
      <c r="T51" s="35">
        <v>6</v>
      </c>
      <c r="U51" s="35"/>
      <c r="V51" s="35"/>
      <c r="W51" s="35"/>
      <c r="X51" s="35"/>
      <c r="AG51" s="23"/>
      <c r="AI51" s="51"/>
      <c r="AJ51" s="23" t="s">
        <v>38</v>
      </c>
      <c r="AL51" s="23" t="s">
        <v>39</v>
      </c>
    </row>
    <row r="52" spans="1:38" ht="12.75">
      <c r="A52" s="37" t="s">
        <v>9</v>
      </c>
      <c r="B52" s="38"/>
      <c r="C52" s="54" t="s">
        <v>10</v>
      </c>
      <c r="D52" s="54"/>
      <c r="E52" s="54"/>
      <c r="F52" s="54"/>
      <c r="G52" s="54"/>
      <c r="H52" s="54"/>
      <c r="I52" s="55" t="s">
        <v>11</v>
      </c>
      <c r="J52" s="56"/>
      <c r="K52" s="43">
        <f>K46</f>
        <v>264.12</v>
      </c>
      <c r="L52" s="43"/>
      <c r="M52" s="43"/>
      <c r="N52" s="43"/>
      <c r="O52" s="57">
        <f>4.0235</f>
        <v>4.0235</v>
      </c>
      <c r="P52" s="57"/>
      <c r="Q52" s="57"/>
      <c r="R52" s="57"/>
      <c r="S52" s="57"/>
      <c r="T52" s="43">
        <f>K52*O52</f>
        <v>1062.6868200000001</v>
      </c>
      <c r="U52" s="43"/>
      <c r="V52" s="43"/>
      <c r="W52" s="43"/>
      <c r="X52" s="43"/>
      <c r="AG52" s="58">
        <f>T52+T53</f>
        <v>1964.8697874000002</v>
      </c>
      <c r="AI52" s="51"/>
      <c r="AJ52" s="59">
        <v>564.69</v>
      </c>
      <c r="AL52" s="60">
        <f>AG52/AJ52</f>
        <v>3.479554777665622</v>
      </c>
    </row>
    <row r="53" spans="1:38" ht="12.75">
      <c r="A53" s="45"/>
      <c r="B53" s="46"/>
      <c r="C53" s="54" t="s">
        <v>12</v>
      </c>
      <c r="D53" s="54"/>
      <c r="E53" s="54"/>
      <c r="F53" s="54"/>
      <c r="G53" s="54"/>
      <c r="H53" s="54"/>
      <c r="I53" s="55" t="s">
        <v>13</v>
      </c>
      <c r="J53" s="56"/>
      <c r="K53" s="43">
        <f>K47</f>
        <v>3737.14</v>
      </c>
      <c r="L53" s="43"/>
      <c r="M53" s="43"/>
      <c r="N53" s="43"/>
      <c r="O53" s="42">
        <f>O52*O20</f>
        <v>0.24141</v>
      </c>
      <c r="P53" s="42"/>
      <c r="Q53" s="42"/>
      <c r="R53" s="42"/>
      <c r="S53" s="42"/>
      <c r="T53" s="43">
        <f>K53*O53</f>
        <v>902.1829674</v>
      </c>
      <c r="U53" s="43"/>
      <c r="V53" s="43"/>
      <c r="W53" s="43"/>
      <c r="X53" s="43"/>
      <c r="AG53" s="61"/>
      <c r="AI53" s="51"/>
      <c r="AJ53" s="62"/>
      <c r="AL53" s="63"/>
    </row>
    <row r="54" spans="4:35" ht="12.75">
      <c r="D54" s="64"/>
      <c r="E54" s="64"/>
      <c r="F54" s="64"/>
      <c r="G54" s="64"/>
      <c r="H54" s="64"/>
      <c r="I54" s="64"/>
      <c r="J54" s="64"/>
      <c r="AG54" s="23"/>
      <c r="AI54" s="51"/>
    </row>
    <row r="55" spans="1:33" s="53" customFormat="1" ht="29.25" customHeight="1">
      <c r="A55" s="52" t="s">
        <v>44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</row>
    <row r="56" spans="1:35" ht="51" customHeight="1">
      <c r="A56" s="26" t="s">
        <v>5</v>
      </c>
      <c r="B56" s="27"/>
      <c r="C56" s="28" t="s">
        <v>33</v>
      </c>
      <c r="D56" s="29"/>
      <c r="E56" s="29"/>
      <c r="F56" s="29"/>
      <c r="G56" s="29"/>
      <c r="H56" s="30"/>
      <c r="I56" s="31" t="s">
        <v>6</v>
      </c>
      <c r="J56" s="31"/>
      <c r="K56" s="31" t="s">
        <v>34</v>
      </c>
      <c r="L56" s="31"/>
      <c r="M56" s="31"/>
      <c r="N56" s="31"/>
      <c r="O56" s="31" t="s">
        <v>7</v>
      </c>
      <c r="P56" s="31"/>
      <c r="Q56" s="31"/>
      <c r="R56" s="31"/>
      <c r="S56" s="31"/>
      <c r="T56" s="31" t="s">
        <v>8</v>
      </c>
      <c r="U56" s="31"/>
      <c r="V56" s="31"/>
      <c r="W56" s="31"/>
      <c r="X56" s="31"/>
      <c r="AG56" s="23"/>
      <c r="AI56" s="51"/>
    </row>
    <row r="57" spans="1:38" ht="12.75" customHeight="1">
      <c r="A57" s="32">
        <v>1</v>
      </c>
      <c r="B57" s="33"/>
      <c r="C57" s="32">
        <v>2</v>
      </c>
      <c r="D57" s="34"/>
      <c r="E57" s="34"/>
      <c r="F57" s="34"/>
      <c r="G57" s="34"/>
      <c r="H57" s="33"/>
      <c r="I57" s="35">
        <v>3</v>
      </c>
      <c r="J57" s="35"/>
      <c r="K57" s="35">
        <v>4</v>
      </c>
      <c r="L57" s="35"/>
      <c r="M57" s="35"/>
      <c r="N57" s="35"/>
      <c r="O57" s="35">
        <v>5</v>
      </c>
      <c r="P57" s="35"/>
      <c r="Q57" s="35"/>
      <c r="R57" s="35"/>
      <c r="S57" s="35"/>
      <c r="T57" s="35">
        <v>6</v>
      </c>
      <c r="U57" s="35"/>
      <c r="V57" s="35"/>
      <c r="W57" s="35"/>
      <c r="X57" s="35"/>
      <c r="AG57" s="23"/>
      <c r="AI57" s="51"/>
      <c r="AJ57" s="23" t="s">
        <v>38</v>
      </c>
      <c r="AL57" s="23" t="s">
        <v>39</v>
      </c>
    </row>
    <row r="58" spans="1:38" ht="12.75">
      <c r="A58" s="37" t="s">
        <v>9</v>
      </c>
      <c r="B58" s="38"/>
      <c r="C58" s="54" t="s">
        <v>10</v>
      </c>
      <c r="D58" s="54"/>
      <c r="E58" s="54"/>
      <c r="F58" s="54"/>
      <c r="G58" s="54"/>
      <c r="H58" s="54"/>
      <c r="I58" s="55" t="s">
        <v>11</v>
      </c>
      <c r="J58" s="56"/>
      <c r="K58" s="43">
        <f>K52</f>
        <v>264.12</v>
      </c>
      <c r="L58" s="43"/>
      <c r="M58" s="43"/>
      <c r="N58" s="43"/>
      <c r="O58" s="57">
        <f>2.9102</f>
        <v>2.9102</v>
      </c>
      <c r="P58" s="57"/>
      <c r="Q58" s="57"/>
      <c r="R58" s="57"/>
      <c r="S58" s="57"/>
      <c r="T58" s="43">
        <f>K58*O58</f>
        <v>768.642024</v>
      </c>
      <c r="U58" s="43"/>
      <c r="V58" s="43"/>
      <c r="W58" s="43"/>
      <c r="X58" s="43"/>
      <c r="AG58" s="58">
        <f>T58+T59</f>
        <v>1421.1915136799998</v>
      </c>
      <c r="AI58" s="51"/>
      <c r="AJ58" s="59">
        <v>564.69</v>
      </c>
      <c r="AL58" s="60">
        <f>AG58/AJ58</f>
        <v>2.5167640894650156</v>
      </c>
    </row>
    <row r="59" spans="1:38" ht="12.75">
      <c r="A59" s="45"/>
      <c r="B59" s="46"/>
      <c r="C59" s="54" t="s">
        <v>12</v>
      </c>
      <c r="D59" s="54"/>
      <c r="E59" s="54"/>
      <c r="F59" s="54"/>
      <c r="G59" s="54"/>
      <c r="H59" s="54"/>
      <c r="I59" s="55" t="s">
        <v>13</v>
      </c>
      <c r="J59" s="56"/>
      <c r="K59" s="43">
        <f>K53</f>
        <v>3737.14</v>
      </c>
      <c r="L59" s="43"/>
      <c r="M59" s="43"/>
      <c r="N59" s="43"/>
      <c r="O59" s="42">
        <f>O58*O20</f>
        <v>0.174612</v>
      </c>
      <c r="P59" s="42"/>
      <c r="Q59" s="42"/>
      <c r="R59" s="42"/>
      <c r="S59" s="42"/>
      <c r="T59" s="43">
        <f>K59*O59</f>
        <v>652.54948968</v>
      </c>
      <c r="U59" s="43"/>
      <c r="V59" s="43"/>
      <c r="W59" s="43"/>
      <c r="X59" s="43"/>
      <c r="AG59" s="61"/>
      <c r="AI59" s="51"/>
      <c r="AJ59" s="62"/>
      <c r="AL59" s="63"/>
    </row>
    <row r="60" spans="4:35" ht="12.75">
      <c r="D60" s="64"/>
      <c r="E60" s="64"/>
      <c r="F60" s="64"/>
      <c r="G60" s="64"/>
      <c r="H60" s="64"/>
      <c r="I60" s="64"/>
      <c r="J60" s="64"/>
      <c r="AG60" s="23"/>
      <c r="AI60" s="51"/>
    </row>
    <row r="61" spans="1:33" s="53" customFormat="1" ht="27" customHeight="1">
      <c r="A61" s="52" t="s">
        <v>45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:35" ht="51" customHeight="1">
      <c r="A62" s="26" t="s">
        <v>5</v>
      </c>
      <c r="B62" s="27"/>
      <c r="C62" s="28" t="s">
        <v>33</v>
      </c>
      <c r="D62" s="29"/>
      <c r="E62" s="29"/>
      <c r="F62" s="29"/>
      <c r="G62" s="29"/>
      <c r="H62" s="30"/>
      <c r="I62" s="31" t="s">
        <v>6</v>
      </c>
      <c r="J62" s="31"/>
      <c r="K62" s="31" t="s">
        <v>34</v>
      </c>
      <c r="L62" s="31"/>
      <c r="M62" s="31"/>
      <c r="N62" s="31"/>
      <c r="O62" s="31" t="s">
        <v>7</v>
      </c>
      <c r="P62" s="31"/>
      <c r="Q62" s="31"/>
      <c r="R62" s="31"/>
      <c r="S62" s="31"/>
      <c r="T62" s="31" t="s">
        <v>8</v>
      </c>
      <c r="U62" s="31"/>
      <c r="V62" s="31"/>
      <c r="W62" s="31"/>
      <c r="X62" s="31"/>
      <c r="AG62" s="23"/>
      <c r="AI62" s="51"/>
    </row>
    <row r="63" spans="1:38" ht="12.75" customHeight="1">
      <c r="A63" s="32">
        <v>1</v>
      </c>
      <c r="B63" s="33"/>
      <c r="C63" s="32">
        <v>2</v>
      </c>
      <c r="D63" s="34"/>
      <c r="E63" s="34"/>
      <c r="F63" s="34"/>
      <c r="G63" s="34"/>
      <c r="H63" s="33"/>
      <c r="I63" s="35">
        <v>3</v>
      </c>
      <c r="J63" s="35"/>
      <c r="K63" s="35">
        <v>4</v>
      </c>
      <c r="L63" s="35"/>
      <c r="M63" s="35"/>
      <c r="N63" s="35"/>
      <c r="O63" s="35">
        <v>5</v>
      </c>
      <c r="P63" s="35"/>
      <c r="Q63" s="35"/>
      <c r="R63" s="35"/>
      <c r="S63" s="35"/>
      <c r="T63" s="35">
        <v>6</v>
      </c>
      <c r="U63" s="35"/>
      <c r="V63" s="35"/>
      <c r="W63" s="35"/>
      <c r="X63" s="35"/>
      <c r="AG63" s="23"/>
      <c r="AI63" s="51"/>
      <c r="AJ63" s="23" t="s">
        <v>38</v>
      </c>
      <c r="AL63" s="23" t="s">
        <v>39</v>
      </c>
    </row>
    <row r="64" spans="1:38" ht="12.75">
      <c r="A64" s="37" t="s">
        <v>9</v>
      </c>
      <c r="B64" s="38"/>
      <c r="C64" s="54" t="s">
        <v>10</v>
      </c>
      <c r="D64" s="54"/>
      <c r="E64" s="54"/>
      <c r="F64" s="54"/>
      <c r="G64" s="54"/>
      <c r="H64" s="54"/>
      <c r="I64" s="55" t="s">
        <v>11</v>
      </c>
      <c r="J64" s="56"/>
      <c r="K64" s="43">
        <f>K58</f>
        <v>264.12</v>
      </c>
      <c r="L64" s="43"/>
      <c r="M64" s="43"/>
      <c r="N64" s="43"/>
      <c r="O64" s="57">
        <f>2.9102</f>
        <v>2.9102</v>
      </c>
      <c r="P64" s="57"/>
      <c r="Q64" s="57"/>
      <c r="R64" s="57"/>
      <c r="S64" s="57"/>
      <c r="T64" s="43">
        <f>K64*O64</f>
        <v>768.642024</v>
      </c>
      <c r="U64" s="43"/>
      <c r="V64" s="43"/>
      <c r="W64" s="43"/>
      <c r="X64" s="43"/>
      <c r="AG64" s="58">
        <f>T64+T65</f>
        <v>1421.1915136799998</v>
      </c>
      <c r="AI64" s="51"/>
      <c r="AJ64" s="59">
        <v>564.69</v>
      </c>
      <c r="AL64" s="60">
        <f>AG64/AJ64</f>
        <v>2.5167640894650156</v>
      </c>
    </row>
    <row r="65" spans="1:38" ht="12.75">
      <c r="A65" s="45"/>
      <c r="B65" s="46"/>
      <c r="C65" s="54" t="s">
        <v>12</v>
      </c>
      <c r="D65" s="54"/>
      <c r="E65" s="54"/>
      <c r="F65" s="54"/>
      <c r="G65" s="54"/>
      <c r="H65" s="54"/>
      <c r="I65" s="55" t="s">
        <v>13</v>
      </c>
      <c r="J65" s="56"/>
      <c r="K65" s="43">
        <f>K59</f>
        <v>3737.14</v>
      </c>
      <c r="L65" s="43"/>
      <c r="M65" s="43"/>
      <c r="N65" s="43"/>
      <c r="O65" s="42">
        <f>O64*O20</f>
        <v>0.174612</v>
      </c>
      <c r="P65" s="42"/>
      <c r="Q65" s="42"/>
      <c r="R65" s="42"/>
      <c r="S65" s="42"/>
      <c r="T65" s="43">
        <f>K65*O65</f>
        <v>652.54948968</v>
      </c>
      <c r="U65" s="43"/>
      <c r="V65" s="43"/>
      <c r="W65" s="43"/>
      <c r="X65" s="43"/>
      <c r="AG65" s="61"/>
      <c r="AI65" s="51"/>
      <c r="AJ65" s="62"/>
      <c r="AL65" s="63"/>
    </row>
    <row r="66" spans="4:35" ht="12.75">
      <c r="D66" s="64"/>
      <c r="E66" s="64"/>
      <c r="F66" s="64"/>
      <c r="G66" s="64"/>
      <c r="H66" s="64"/>
      <c r="I66" s="64"/>
      <c r="J66" s="64"/>
      <c r="AG66" s="23"/>
      <c r="AI66" s="51"/>
    </row>
    <row r="67" spans="1:33" s="53" customFormat="1" ht="29.25" customHeight="1">
      <c r="A67" s="52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</row>
    <row r="68" spans="1:35" ht="51" customHeight="1">
      <c r="A68" s="26" t="s">
        <v>5</v>
      </c>
      <c r="B68" s="27"/>
      <c r="C68" s="28" t="s">
        <v>33</v>
      </c>
      <c r="D68" s="29"/>
      <c r="E68" s="29"/>
      <c r="F68" s="29"/>
      <c r="G68" s="29"/>
      <c r="H68" s="30"/>
      <c r="I68" s="31" t="s">
        <v>6</v>
      </c>
      <c r="J68" s="31"/>
      <c r="K68" s="31" t="s">
        <v>34</v>
      </c>
      <c r="L68" s="31"/>
      <c r="M68" s="31"/>
      <c r="N68" s="31"/>
      <c r="O68" s="31" t="s">
        <v>7</v>
      </c>
      <c r="P68" s="31"/>
      <c r="Q68" s="31"/>
      <c r="R68" s="31"/>
      <c r="S68" s="31"/>
      <c r="T68" s="31" t="s">
        <v>8</v>
      </c>
      <c r="U68" s="31"/>
      <c r="V68" s="31"/>
      <c r="W68" s="31"/>
      <c r="X68" s="31"/>
      <c r="AG68" s="23"/>
      <c r="AI68" s="51"/>
    </row>
    <row r="69" spans="1:38" ht="12.75" customHeight="1">
      <c r="A69" s="32">
        <v>1</v>
      </c>
      <c r="B69" s="33"/>
      <c r="C69" s="32">
        <v>2</v>
      </c>
      <c r="D69" s="34"/>
      <c r="E69" s="34"/>
      <c r="F69" s="34"/>
      <c r="G69" s="34"/>
      <c r="H69" s="33"/>
      <c r="I69" s="35">
        <v>3</v>
      </c>
      <c r="J69" s="35"/>
      <c r="K69" s="35">
        <v>4</v>
      </c>
      <c r="L69" s="35"/>
      <c r="M69" s="35"/>
      <c r="N69" s="35"/>
      <c r="O69" s="35">
        <v>5</v>
      </c>
      <c r="P69" s="35"/>
      <c r="Q69" s="35"/>
      <c r="R69" s="35"/>
      <c r="S69" s="35"/>
      <c r="T69" s="35">
        <v>6</v>
      </c>
      <c r="U69" s="35"/>
      <c r="V69" s="35"/>
      <c r="W69" s="35"/>
      <c r="X69" s="35"/>
      <c r="AG69" s="23"/>
      <c r="AI69" s="51"/>
      <c r="AJ69" s="23" t="s">
        <v>38</v>
      </c>
      <c r="AL69" s="23" t="s">
        <v>39</v>
      </c>
    </row>
    <row r="70" spans="1:38" ht="12.75">
      <c r="A70" s="37" t="s">
        <v>9</v>
      </c>
      <c r="B70" s="38"/>
      <c r="C70" s="54" t="s">
        <v>10</v>
      </c>
      <c r="D70" s="54"/>
      <c r="E70" s="54"/>
      <c r="F70" s="54"/>
      <c r="G70" s="54"/>
      <c r="H70" s="54"/>
      <c r="I70" s="55" t="s">
        <v>11</v>
      </c>
      <c r="J70" s="56"/>
      <c r="K70" s="43">
        <f>K64</f>
        <v>264.12</v>
      </c>
      <c r="L70" s="43"/>
      <c r="M70" s="43"/>
      <c r="N70" s="43"/>
      <c r="O70" s="57">
        <f>1.0234</f>
        <v>1.0234</v>
      </c>
      <c r="P70" s="57"/>
      <c r="Q70" s="57"/>
      <c r="R70" s="57"/>
      <c r="S70" s="57"/>
      <c r="T70" s="43">
        <f>K70*O70</f>
        <v>270.300408</v>
      </c>
      <c r="U70" s="43"/>
      <c r="V70" s="43"/>
      <c r="W70" s="43"/>
      <c r="X70" s="43"/>
      <c r="AG70" s="58">
        <f>T70+T71</f>
        <v>499.77575256</v>
      </c>
      <c r="AI70" s="51"/>
      <c r="AJ70" s="59">
        <v>564.69</v>
      </c>
      <c r="AL70" s="60">
        <f>AG70/AJ70</f>
        <v>0.8850444537002602</v>
      </c>
    </row>
    <row r="71" spans="1:38" ht="12.75">
      <c r="A71" s="45"/>
      <c r="B71" s="46"/>
      <c r="C71" s="54" t="s">
        <v>12</v>
      </c>
      <c r="D71" s="54"/>
      <c r="E71" s="54"/>
      <c r="F71" s="54"/>
      <c r="G71" s="54"/>
      <c r="H71" s="54"/>
      <c r="I71" s="55" t="s">
        <v>13</v>
      </c>
      <c r="J71" s="56"/>
      <c r="K71" s="43">
        <f>K65</f>
        <v>3737.14</v>
      </c>
      <c r="L71" s="43"/>
      <c r="M71" s="43"/>
      <c r="N71" s="43"/>
      <c r="O71" s="42">
        <f>O70*O20</f>
        <v>0.061404</v>
      </c>
      <c r="P71" s="42"/>
      <c r="Q71" s="42"/>
      <c r="R71" s="42"/>
      <c r="S71" s="42"/>
      <c r="T71" s="43">
        <f>K71*O71</f>
        <v>229.47534456</v>
      </c>
      <c r="U71" s="43"/>
      <c r="V71" s="43"/>
      <c r="W71" s="43"/>
      <c r="X71" s="43"/>
      <c r="AG71" s="61"/>
      <c r="AI71" s="51"/>
      <c r="AJ71" s="62"/>
      <c r="AL71" s="63"/>
    </row>
    <row r="72" spans="4:35" ht="12.75">
      <c r="D72" s="64"/>
      <c r="E72" s="64"/>
      <c r="F72" s="64"/>
      <c r="G72" s="64"/>
      <c r="H72" s="64"/>
      <c r="I72" s="64"/>
      <c r="J72" s="64"/>
      <c r="AG72" s="23"/>
      <c r="AI72" s="51"/>
    </row>
    <row r="73" spans="1:33" s="53" customFormat="1" ht="29.25" customHeight="1">
      <c r="A73" s="52" t="s">
        <v>47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</row>
    <row r="74" spans="1:35" ht="51" customHeight="1">
      <c r="A74" s="26" t="s">
        <v>5</v>
      </c>
      <c r="B74" s="27"/>
      <c r="C74" s="28" t="s">
        <v>33</v>
      </c>
      <c r="D74" s="29"/>
      <c r="E74" s="29"/>
      <c r="F74" s="29"/>
      <c r="G74" s="29"/>
      <c r="H74" s="30"/>
      <c r="I74" s="31" t="s">
        <v>6</v>
      </c>
      <c r="J74" s="31"/>
      <c r="K74" s="31" t="s">
        <v>34</v>
      </c>
      <c r="L74" s="31"/>
      <c r="M74" s="31"/>
      <c r="N74" s="31"/>
      <c r="O74" s="31" t="s">
        <v>7</v>
      </c>
      <c r="P74" s="31"/>
      <c r="Q74" s="31"/>
      <c r="R74" s="31"/>
      <c r="S74" s="31"/>
      <c r="T74" s="31" t="s">
        <v>8</v>
      </c>
      <c r="U74" s="31"/>
      <c r="V74" s="31"/>
      <c r="W74" s="31"/>
      <c r="X74" s="31"/>
      <c r="AG74" s="23"/>
      <c r="AI74" s="51"/>
    </row>
    <row r="75" spans="1:38" ht="12.75" customHeight="1">
      <c r="A75" s="32">
        <v>1</v>
      </c>
      <c r="B75" s="33"/>
      <c r="C75" s="32">
        <v>2</v>
      </c>
      <c r="D75" s="34"/>
      <c r="E75" s="34"/>
      <c r="F75" s="34"/>
      <c r="G75" s="34"/>
      <c r="H75" s="33"/>
      <c r="I75" s="35">
        <v>3</v>
      </c>
      <c r="J75" s="35"/>
      <c r="K75" s="35">
        <v>4</v>
      </c>
      <c r="L75" s="35"/>
      <c r="M75" s="35"/>
      <c r="N75" s="35"/>
      <c r="O75" s="35">
        <v>5</v>
      </c>
      <c r="P75" s="35"/>
      <c r="Q75" s="35"/>
      <c r="R75" s="35"/>
      <c r="S75" s="35"/>
      <c r="T75" s="35">
        <v>6</v>
      </c>
      <c r="U75" s="35"/>
      <c r="V75" s="35"/>
      <c r="W75" s="35"/>
      <c r="X75" s="35"/>
      <c r="AG75" s="23"/>
      <c r="AI75" s="51"/>
      <c r="AJ75" s="23" t="s">
        <v>38</v>
      </c>
      <c r="AL75" s="23" t="s">
        <v>39</v>
      </c>
    </row>
    <row r="76" spans="1:38" ht="12.75">
      <c r="A76" s="37" t="s">
        <v>9</v>
      </c>
      <c r="B76" s="38"/>
      <c r="C76" s="54" t="s">
        <v>10</v>
      </c>
      <c r="D76" s="54"/>
      <c r="E76" s="54"/>
      <c r="F76" s="54"/>
      <c r="G76" s="54"/>
      <c r="H76" s="54"/>
      <c r="I76" s="55" t="s">
        <v>11</v>
      </c>
      <c r="J76" s="56"/>
      <c r="K76" s="43">
        <f>K34</f>
        <v>264.12</v>
      </c>
      <c r="L76" s="43"/>
      <c r="M76" s="43"/>
      <c r="N76" s="43"/>
      <c r="O76" s="57">
        <f>1.0234</f>
        <v>1.0234</v>
      </c>
      <c r="P76" s="57"/>
      <c r="Q76" s="57"/>
      <c r="R76" s="57"/>
      <c r="S76" s="57"/>
      <c r="T76" s="43">
        <f>K76*O76</f>
        <v>270.300408</v>
      </c>
      <c r="U76" s="43"/>
      <c r="V76" s="43"/>
      <c r="W76" s="43"/>
      <c r="X76" s="43"/>
      <c r="AG76" s="58">
        <f>T76+T77</f>
        <v>499.77575256</v>
      </c>
      <c r="AI76" s="51"/>
      <c r="AJ76" s="59">
        <v>564.69</v>
      </c>
      <c r="AL76" s="60">
        <f>AG76/AJ76</f>
        <v>0.8850444537002602</v>
      </c>
    </row>
    <row r="77" spans="1:38" ht="12.75">
      <c r="A77" s="45"/>
      <c r="B77" s="46"/>
      <c r="C77" s="54" t="s">
        <v>12</v>
      </c>
      <c r="D77" s="54"/>
      <c r="E77" s="54"/>
      <c r="F77" s="54"/>
      <c r="G77" s="54"/>
      <c r="H77" s="54"/>
      <c r="I77" s="55" t="s">
        <v>13</v>
      </c>
      <c r="J77" s="56"/>
      <c r="K77" s="43">
        <f>K35</f>
        <v>3737.14</v>
      </c>
      <c r="L77" s="43"/>
      <c r="M77" s="43"/>
      <c r="N77" s="43"/>
      <c r="O77" s="42">
        <f>O76*O20</f>
        <v>0.061404</v>
      </c>
      <c r="P77" s="42"/>
      <c r="Q77" s="42"/>
      <c r="R77" s="42"/>
      <c r="S77" s="42"/>
      <c r="T77" s="43">
        <f>K77*O77</f>
        <v>229.47534456</v>
      </c>
      <c r="U77" s="43"/>
      <c r="V77" s="43"/>
      <c r="W77" s="43"/>
      <c r="X77" s="43"/>
      <c r="AG77" s="61"/>
      <c r="AI77" s="51"/>
      <c r="AJ77" s="62"/>
      <c r="AL77" s="63"/>
    </row>
    <row r="78" spans="4:35" ht="12.75">
      <c r="D78" s="64"/>
      <c r="E78" s="64"/>
      <c r="F78" s="64"/>
      <c r="G78" s="64"/>
      <c r="H78" s="64"/>
      <c r="I78" s="64"/>
      <c r="J78" s="64"/>
      <c r="AG78" s="23"/>
      <c r="AI78" s="51"/>
    </row>
    <row r="79" spans="1:33" s="53" customFormat="1" ht="29.25" customHeight="1">
      <c r="A79" s="52" t="s">
        <v>48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</row>
    <row r="80" spans="1:35" ht="51" customHeight="1">
      <c r="A80" s="26" t="s">
        <v>5</v>
      </c>
      <c r="B80" s="27"/>
      <c r="C80" s="28" t="s">
        <v>33</v>
      </c>
      <c r="D80" s="29"/>
      <c r="E80" s="29"/>
      <c r="F80" s="29"/>
      <c r="G80" s="29"/>
      <c r="H80" s="30"/>
      <c r="I80" s="31" t="s">
        <v>6</v>
      </c>
      <c r="J80" s="31"/>
      <c r="K80" s="31" t="s">
        <v>34</v>
      </c>
      <c r="L80" s="31"/>
      <c r="M80" s="31"/>
      <c r="N80" s="31"/>
      <c r="O80" s="31" t="s">
        <v>7</v>
      </c>
      <c r="P80" s="31"/>
      <c r="Q80" s="31"/>
      <c r="R80" s="31"/>
      <c r="S80" s="31"/>
      <c r="T80" s="31" t="s">
        <v>8</v>
      </c>
      <c r="U80" s="31"/>
      <c r="V80" s="31"/>
      <c r="W80" s="31"/>
      <c r="X80" s="31"/>
      <c r="AG80" s="23"/>
      <c r="AI80" s="51"/>
    </row>
    <row r="81" spans="1:38" ht="12.75" customHeight="1">
      <c r="A81" s="32">
        <v>1</v>
      </c>
      <c r="B81" s="33"/>
      <c r="C81" s="32">
        <v>2</v>
      </c>
      <c r="D81" s="34"/>
      <c r="E81" s="34"/>
      <c r="F81" s="34"/>
      <c r="G81" s="34"/>
      <c r="H81" s="33"/>
      <c r="I81" s="35">
        <v>3</v>
      </c>
      <c r="J81" s="35"/>
      <c r="K81" s="35">
        <v>4</v>
      </c>
      <c r="L81" s="35"/>
      <c r="M81" s="35"/>
      <c r="N81" s="35"/>
      <c r="O81" s="35">
        <v>5</v>
      </c>
      <c r="P81" s="35"/>
      <c r="Q81" s="35"/>
      <c r="R81" s="35"/>
      <c r="S81" s="35"/>
      <c r="T81" s="35">
        <v>6</v>
      </c>
      <c r="U81" s="35"/>
      <c r="V81" s="35"/>
      <c r="W81" s="35"/>
      <c r="X81" s="35"/>
      <c r="AG81" s="23"/>
      <c r="AI81" s="51"/>
      <c r="AJ81" s="23" t="s">
        <v>38</v>
      </c>
      <c r="AL81" s="23" t="s">
        <v>39</v>
      </c>
    </row>
    <row r="82" spans="1:38" ht="12.75">
      <c r="A82" s="37" t="s">
        <v>9</v>
      </c>
      <c r="B82" s="38"/>
      <c r="C82" s="54" t="s">
        <v>10</v>
      </c>
      <c r="D82" s="54"/>
      <c r="E82" s="54"/>
      <c r="F82" s="54"/>
      <c r="G82" s="54"/>
      <c r="H82" s="54"/>
      <c r="I82" s="55" t="s">
        <v>11</v>
      </c>
      <c r="J82" s="56"/>
      <c r="K82" s="43">
        <f>K19</f>
        <v>264.12</v>
      </c>
      <c r="L82" s="43"/>
      <c r="M82" s="43"/>
      <c r="N82" s="43"/>
      <c r="O82" s="57">
        <f>2.9102</f>
        <v>2.9102</v>
      </c>
      <c r="P82" s="57"/>
      <c r="Q82" s="57"/>
      <c r="R82" s="57"/>
      <c r="S82" s="57"/>
      <c r="T82" s="43">
        <f>K82*O82</f>
        <v>768.642024</v>
      </c>
      <c r="U82" s="43"/>
      <c r="V82" s="43"/>
      <c r="W82" s="43"/>
      <c r="X82" s="43"/>
      <c r="AG82" s="58">
        <f>T82+T83</f>
        <v>1421.1915136799998</v>
      </c>
      <c r="AI82" s="51"/>
      <c r="AJ82" s="59">
        <v>564.69</v>
      </c>
      <c r="AL82" s="60">
        <f>AG82/AJ82</f>
        <v>2.5167640894650156</v>
      </c>
    </row>
    <row r="83" spans="1:38" ht="12.75">
      <c r="A83" s="45"/>
      <c r="B83" s="46"/>
      <c r="C83" s="54" t="s">
        <v>12</v>
      </c>
      <c r="D83" s="54"/>
      <c r="E83" s="54"/>
      <c r="F83" s="54"/>
      <c r="G83" s="54"/>
      <c r="H83" s="54"/>
      <c r="I83" s="55" t="s">
        <v>13</v>
      </c>
      <c r="J83" s="56"/>
      <c r="K83" s="43">
        <f>K20</f>
        <v>3737.14</v>
      </c>
      <c r="L83" s="43"/>
      <c r="M83" s="43"/>
      <c r="N83" s="43"/>
      <c r="O83" s="42">
        <f>O82*O20</f>
        <v>0.174612</v>
      </c>
      <c r="P83" s="42"/>
      <c r="Q83" s="42"/>
      <c r="R83" s="42"/>
      <c r="S83" s="42"/>
      <c r="T83" s="43">
        <f>K83*O83</f>
        <v>652.54948968</v>
      </c>
      <c r="U83" s="43"/>
      <c r="V83" s="43"/>
      <c r="W83" s="43"/>
      <c r="X83" s="43"/>
      <c r="AG83" s="61"/>
      <c r="AI83" s="51"/>
      <c r="AJ83" s="62"/>
      <c r="AL83" s="63"/>
    </row>
    <row r="84" spans="4:35" ht="12.75">
      <c r="D84" s="64"/>
      <c r="E84" s="64"/>
      <c r="F84" s="64"/>
      <c r="G84" s="64"/>
      <c r="H84" s="64"/>
      <c r="I84" s="64"/>
      <c r="J84" s="64"/>
      <c r="AG84" s="23"/>
      <c r="AI84" s="51"/>
    </row>
    <row r="85" spans="1:33" s="53" customFormat="1" ht="29.25" customHeight="1">
      <c r="A85" s="52" t="s">
        <v>49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 spans="1:35" ht="51" customHeight="1">
      <c r="A86" s="26" t="s">
        <v>5</v>
      </c>
      <c r="B86" s="27"/>
      <c r="C86" s="28" t="s">
        <v>33</v>
      </c>
      <c r="D86" s="29"/>
      <c r="E86" s="29"/>
      <c r="F86" s="29"/>
      <c r="G86" s="29"/>
      <c r="H86" s="30"/>
      <c r="I86" s="31" t="s">
        <v>6</v>
      </c>
      <c r="J86" s="31"/>
      <c r="K86" s="31" t="s">
        <v>34</v>
      </c>
      <c r="L86" s="31"/>
      <c r="M86" s="31"/>
      <c r="N86" s="31"/>
      <c r="O86" s="31" t="s">
        <v>7</v>
      </c>
      <c r="P86" s="31"/>
      <c r="Q86" s="31"/>
      <c r="R86" s="31"/>
      <c r="S86" s="31"/>
      <c r="T86" s="31" t="s">
        <v>8</v>
      </c>
      <c r="U86" s="31"/>
      <c r="V86" s="31"/>
      <c r="W86" s="31"/>
      <c r="X86" s="31"/>
      <c r="AG86" s="23"/>
      <c r="AI86" s="51"/>
    </row>
    <row r="87" spans="1:38" ht="12.75" customHeight="1">
      <c r="A87" s="32">
        <v>1</v>
      </c>
      <c r="B87" s="33"/>
      <c r="C87" s="32">
        <v>2</v>
      </c>
      <c r="D87" s="34"/>
      <c r="E87" s="34"/>
      <c r="F87" s="34"/>
      <c r="G87" s="34"/>
      <c r="H87" s="33"/>
      <c r="I87" s="35">
        <v>3</v>
      </c>
      <c r="J87" s="35"/>
      <c r="K87" s="35">
        <v>4</v>
      </c>
      <c r="L87" s="35"/>
      <c r="M87" s="35"/>
      <c r="N87" s="35"/>
      <c r="O87" s="35">
        <v>5</v>
      </c>
      <c r="P87" s="35"/>
      <c r="Q87" s="35"/>
      <c r="R87" s="35"/>
      <c r="S87" s="35"/>
      <c r="T87" s="35">
        <v>6</v>
      </c>
      <c r="U87" s="35"/>
      <c r="V87" s="35"/>
      <c r="W87" s="35"/>
      <c r="X87" s="35"/>
      <c r="AG87" s="23"/>
      <c r="AI87" s="51"/>
      <c r="AJ87" s="23" t="s">
        <v>38</v>
      </c>
      <c r="AL87" s="23" t="s">
        <v>39</v>
      </c>
    </row>
    <row r="88" spans="1:38" ht="12.75">
      <c r="A88" s="37" t="s">
        <v>9</v>
      </c>
      <c r="B88" s="38"/>
      <c r="C88" s="54" t="s">
        <v>10</v>
      </c>
      <c r="D88" s="54"/>
      <c r="E88" s="54"/>
      <c r="F88" s="54"/>
      <c r="G88" s="54"/>
      <c r="H88" s="54"/>
      <c r="I88" s="55" t="s">
        <v>11</v>
      </c>
      <c r="J88" s="56"/>
      <c r="K88" s="43">
        <f>K28</f>
        <v>264.12</v>
      </c>
      <c r="L88" s="43"/>
      <c r="M88" s="43"/>
      <c r="N88" s="43"/>
      <c r="O88" s="57">
        <f>2.4808</f>
        <v>2.4808</v>
      </c>
      <c r="P88" s="57"/>
      <c r="Q88" s="57"/>
      <c r="R88" s="57"/>
      <c r="S88" s="57"/>
      <c r="T88" s="43">
        <f>K88*O88</f>
        <v>655.228896</v>
      </c>
      <c r="U88" s="43"/>
      <c r="V88" s="43"/>
      <c r="W88" s="43"/>
      <c r="X88" s="43"/>
      <c r="AG88" s="58">
        <f>T88+T89</f>
        <v>1211.4947107199998</v>
      </c>
      <c r="AI88" s="51"/>
      <c r="AJ88" s="59">
        <v>564.69</v>
      </c>
      <c r="AL88" s="60">
        <f>AG88/AJ88</f>
        <v>2.145415556712532</v>
      </c>
    </row>
    <row r="89" spans="1:38" ht="12.75">
      <c r="A89" s="45"/>
      <c r="B89" s="46"/>
      <c r="C89" s="54" t="s">
        <v>12</v>
      </c>
      <c r="D89" s="54"/>
      <c r="E89" s="54"/>
      <c r="F89" s="54"/>
      <c r="G89" s="54"/>
      <c r="H89" s="54"/>
      <c r="I89" s="55" t="s">
        <v>13</v>
      </c>
      <c r="J89" s="56"/>
      <c r="K89" s="43">
        <f>K29</f>
        <v>3737.14</v>
      </c>
      <c r="L89" s="43"/>
      <c r="M89" s="43"/>
      <c r="N89" s="43"/>
      <c r="O89" s="42">
        <f>O88*O20</f>
        <v>0.14884799999999998</v>
      </c>
      <c r="P89" s="42"/>
      <c r="Q89" s="42"/>
      <c r="R89" s="42"/>
      <c r="S89" s="42"/>
      <c r="T89" s="43">
        <f>K89*O89</f>
        <v>556.2658147199999</v>
      </c>
      <c r="U89" s="43"/>
      <c r="V89" s="43"/>
      <c r="W89" s="43"/>
      <c r="X89" s="43"/>
      <c r="AG89" s="61"/>
      <c r="AI89" s="51"/>
      <c r="AJ89" s="62"/>
      <c r="AL89" s="63"/>
    </row>
    <row r="90" spans="1:38" ht="12.75">
      <c r="A90" s="65"/>
      <c r="B90" s="65"/>
      <c r="C90" s="66"/>
      <c r="D90" s="66"/>
      <c r="E90" s="66"/>
      <c r="F90" s="66"/>
      <c r="G90" s="66"/>
      <c r="H90" s="66"/>
      <c r="I90" s="67"/>
      <c r="J90" s="67"/>
      <c r="K90" s="68"/>
      <c r="L90" s="68"/>
      <c r="M90" s="68"/>
      <c r="N90" s="68"/>
      <c r="O90" s="69"/>
      <c r="P90" s="69"/>
      <c r="Q90" s="69"/>
      <c r="R90" s="69"/>
      <c r="S90" s="69"/>
      <c r="T90" s="68"/>
      <c r="U90" s="68"/>
      <c r="V90" s="68"/>
      <c r="W90" s="68"/>
      <c r="X90" s="68"/>
      <c r="AG90" s="70"/>
      <c r="AI90" s="71"/>
      <c r="AJ90" s="72"/>
      <c r="AL90" s="73"/>
    </row>
    <row r="91" spans="1:33" s="5" customFormat="1" ht="18.75" customHeight="1">
      <c r="A91" s="15" t="s">
        <v>14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4"/>
      <c r="AG91" s="24"/>
    </row>
    <row r="93" spans="1:32" ht="64.5" customHeight="1">
      <c r="A93" s="74" t="s">
        <v>5</v>
      </c>
      <c r="B93" s="75"/>
      <c r="C93" s="75"/>
      <c r="D93" s="75"/>
      <c r="E93" s="75"/>
      <c r="F93" s="75"/>
      <c r="G93" s="75"/>
      <c r="H93" s="76"/>
      <c r="I93" s="31" t="s">
        <v>15</v>
      </c>
      <c r="J93" s="31"/>
      <c r="K93" s="31"/>
      <c r="L93" s="31"/>
      <c r="M93" s="31"/>
      <c r="N93" s="31"/>
      <c r="O93" s="31" t="s">
        <v>16</v>
      </c>
      <c r="P93" s="31"/>
      <c r="Q93" s="31"/>
      <c r="R93" s="31"/>
      <c r="S93" s="31"/>
      <c r="T93" s="31" t="s">
        <v>17</v>
      </c>
      <c r="U93" s="31"/>
      <c r="V93" s="31"/>
      <c r="W93" s="31"/>
      <c r="X93" s="31"/>
      <c r="Y93" s="31"/>
      <c r="Z93" s="31" t="s">
        <v>18</v>
      </c>
      <c r="AA93" s="31"/>
      <c r="AB93" s="31"/>
      <c r="AC93" s="31"/>
      <c r="AD93" s="31"/>
      <c r="AE93" s="31"/>
      <c r="AF93" s="77"/>
    </row>
    <row r="94" spans="1:32" ht="12.75" customHeight="1">
      <c r="A94" s="78"/>
      <c r="B94" s="79"/>
      <c r="C94" s="79"/>
      <c r="D94" s="79"/>
      <c r="E94" s="79"/>
      <c r="F94" s="79"/>
      <c r="G94" s="79"/>
      <c r="H94" s="80"/>
      <c r="I94" s="14" t="s">
        <v>19</v>
      </c>
      <c r="J94" s="14"/>
      <c r="K94" s="14"/>
      <c r="L94" s="14"/>
      <c r="M94" s="14"/>
      <c r="N94" s="14"/>
      <c r="O94" s="14" t="s">
        <v>20</v>
      </c>
      <c r="P94" s="14"/>
      <c r="Q94" s="14"/>
      <c r="R94" s="14"/>
      <c r="S94" s="14"/>
      <c r="T94" s="14" t="s">
        <v>21</v>
      </c>
      <c r="U94" s="14"/>
      <c r="V94" s="14"/>
      <c r="W94" s="14"/>
      <c r="X94" s="14"/>
      <c r="Y94" s="14"/>
      <c r="Z94" s="14" t="s">
        <v>22</v>
      </c>
      <c r="AA94" s="14"/>
      <c r="AB94" s="14"/>
      <c r="AC94" s="14"/>
      <c r="AD94" s="14"/>
      <c r="AE94" s="14"/>
      <c r="AF94" s="7"/>
    </row>
    <row r="95" spans="1:38" s="8" customFormat="1" ht="12.75" customHeight="1">
      <c r="A95" s="81">
        <v>1</v>
      </c>
      <c r="B95" s="82"/>
      <c r="C95" s="82"/>
      <c r="D95" s="82"/>
      <c r="E95" s="82"/>
      <c r="F95" s="82"/>
      <c r="G95" s="82"/>
      <c r="H95" s="83"/>
      <c r="I95" s="84">
        <v>2</v>
      </c>
      <c r="J95" s="84"/>
      <c r="K95" s="84"/>
      <c r="L95" s="84"/>
      <c r="M95" s="84"/>
      <c r="N95" s="84"/>
      <c r="O95" s="84">
        <v>3</v>
      </c>
      <c r="P95" s="84"/>
      <c r="Q95" s="84"/>
      <c r="R95" s="84"/>
      <c r="S95" s="84"/>
      <c r="T95" s="84">
        <v>4</v>
      </c>
      <c r="U95" s="84"/>
      <c r="V95" s="84"/>
      <c r="W95" s="84"/>
      <c r="X95" s="84"/>
      <c r="Y95" s="84"/>
      <c r="Z95" s="84" t="s">
        <v>23</v>
      </c>
      <c r="AA95" s="84"/>
      <c r="AB95" s="84"/>
      <c r="AC95" s="84"/>
      <c r="AD95" s="84"/>
      <c r="AE95" s="84"/>
      <c r="AF95" s="85"/>
      <c r="AG95" s="86" t="s">
        <v>50</v>
      </c>
      <c r="AJ95" s="23" t="s">
        <v>38</v>
      </c>
      <c r="AL95" s="23" t="s">
        <v>39</v>
      </c>
    </row>
    <row r="96" spans="1:38" s="96" customFormat="1" ht="23.25" customHeight="1">
      <c r="A96" s="87" t="s">
        <v>24</v>
      </c>
      <c r="B96" s="88"/>
      <c r="C96" s="88"/>
      <c r="D96" s="88"/>
      <c r="E96" s="88"/>
      <c r="F96" s="88"/>
      <c r="G96" s="88"/>
      <c r="H96" s="89"/>
      <c r="I96" s="90">
        <v>19.8</v>
      </c>
      <c r="J96" s="90"/>
      <c r="K96" s="90"/>
      <c r="L96" s="90"/>
      <c r="M96" s="90"/>
      <c r="N96" s="90"/>
      <c r="O96" s="91">
        <f>0.0323</f>
        <v>0.0323</v>
      </c>
      <c r="P96" s="91"/>
      <c r="Q96" s="91"/>
      <c r="R96" s="91"/>
      <c r="S96" s="91"/>
      <c r="T96" s="92">
        <f>K20</f>
        <v>3737.14</v>
      </c>
      <c r="U96" s="92"/>
      <c r="V96" s="92"/>
      <c r="W96" s="92"/>
      <c r="X96" s="92"/>
      <c r="Y96" s="92"/>
      <c r="Z96" s="93">
        <f>I96*O96*T96</f>
        <v>2390.0505156000004</v>
      </c>
      <c r="AA96" s="93"/>
      <c r="AB96" s="93"/>
      <c r="AC96" s="93"/>
      <c r="AD96" s="93"/>
      <c r="AE96" s="93"/>
      <c r="AF96" s="94"/>
      <c r="AG96" s="95">
        <f>O96*T96</f>
        <v>120.70962200000001</v>
      </c>
      <c r="AJ96" s="109"/>
      <c r="AL96" s="110">
        <f>AJ96/AG96</f>
        <v>0</v>
      </c>
    </row>
    <row r="97" spans="1:38" s="96" customFormat="1" ht="20.25" customHeight="1">
      <c r="A97" s="97"/>
      <c r="B97" s="98"/>
      <c r="C97" s="98"/>
      <c r="D97" s="98"/>
      <c r="E97" s="98"/>
      <c r="F97" s="98"/>
      <c r="G97" s="98"/>
      <c r="H97" s="99"/>
      <c r="I97" s="100" t="str">
        <f>CONCATENATE(I96," ",I94," х ",O96," ",O94," х ",T96," ",T94," = ",Z96," ",Z94)</f>
        <v>19,8 кв.м х 0,0323 Гкал/кв.м х 3737,14 руб./Гкал = 2390,0505156 руб.</v>
      </c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9"/>
      <c r="AG97" s="101"/>
      <c r="AL97" s="73"/>
    </row>
    <row r="100" spans="1:33" s="102" customFormat="1" ht="18">
      <c r="A100" s="102" t="s">
        <v>51</v>
      </c>
      <c r="AE100" s="103" t="s">
        <v>52</v>
      </c>
      <c r="AF100" s="103"/>
      <c r="AG100" s="104"/>
    </row>
    <row r="103" ht="12.75">
      <c r="A103" s="10" t="s">
        <v>25</v>
      </c>
    </row>
    <row r="104" spans="1:35" ht="25.5" customHeight="1">
      <c r="A104" s="11" t="s">
        <v>26</v>
      </c>
      <c r="B104" s="13" t="str">
        <f>CONCATENATE("Тариф на тепловую энергию в размере ",K20," руб./куб.м (с НДС) утвержден Приказом Региональной энергетической комиссии Красноярского края ",AH104," № ",AI104)</f>
        <v>Тариф на тепловую энергию в размере 3737,14 руб./куб.м (с НДС) утвержден Приказом Региональной энергетической комиссии Красноярского края от 19.12.2014 г. № 358-п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2"/>
      <c r="AH104" s="105" t="s">
        <v>53</v>
      </c>
      <c r="AI104" s="106" t="s">
        <v>54</v>
      </c>
    </row>
    <row r="105" spans="1:35" ht="25.5" customHeight="1">
      <c r="A105" s="11" t="s">
        <v>27</v>
      </c>
      <c r="B105" s="13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",AH105," № ",AI105)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19.12.2014 г. № 395-п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2"/>
      <c r="AH105" s="105" t="s">
        <v>53</v>
      </c>
      <c r="AI105" s="106" t="s">
        <v>55</v>
      </c>
    </row>
    <row r="106" spans="1:35" ht="25.5" customHeight="1">
      <c r="A106" s="11" t="s">
        <v>56</v>
      </c>
      <c r="B106" s="13" t="str">
        <f>CONCATENATE("Тариф на теплоноситель "," утвержден Приказом Региональной энергетической комиссии Красноярского края ",AH106," № ",AI106)</f>
        <v>Тариф на теплоноситель  утвержден Приказом Региональной энергетической комиссии Красноярского края от 19.12.2014 г. № 366-п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2"/>
      <c r="AH106" s="105" t="s">
        <v>53</v>
      </c>
      <c r="AI106" s="106" t="s">
        <v>58</v>
      </c>
    </row>
    <row r="107" spans="1:31" ht="40.5" customHeight="1">
      <c r="A107" s="11" t="s">
        <v>59</v>
      </c>
      <c r="B107" s="107" t="s">
        <v>60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</row>
  </sheetData>
  <mergeCells count="368">
    <mergeCell ref="B104:AE104"/>
    <mergeCell ref="B105:AE105"/>
    <mergeCell ref="B106:AE106"/>
    <mergeCell ref="B107:AE107"/>
    <mergeCell ref="Z95:AE95"/>
    <mergeCell ref="A96:H97"/>
    <mergeCell ref="I96:N96"/>
    <mergeCell ref="O96:S96"/>
    <mergeCell ref="T96:Y96"/>
    <mergeCell ref="Z96:AE96"/>
    <mergeCell ref="I97:AE97"/>
    <mergeCell ref="A95:H95"/>
    <mergeCell ref="I95:N95"/>
    <mergeCell ref="O95:S95"/>
    <mergeCell ref="T95:Y95"/>
    <mergeCell ref="A91:AE91"/>
    <mergeCell ref="A93:H94"/>
    <mergeCell ref="I93:N93"/>
    <mergeCell ref="O93:S93"/>
    <mergeCell ref="T93:Y93"/>
    <mergeCell ref="Z93:AE93"/>
    <mergeCell ref="I94:N94"/>
    <mergeCell ref="O94:S94"/>
    <mergeCell ref="T94:Y94"/>
    <mergeCell ref="Z94:AE94"/>
    <mergeCell ref="AG88:AG89"/>
    <mergeCell ref="AJ88:AJ89"/>
    <mergeCell ref="AL88:AL89"/>
    <mergeCell ref="C89:H89"/>
    <mergeCell ref="I89:J89"/>
    <mergeCell ref="K89:N89"/>
    <mergeCell ref="O89:S89"/>
    <mergeCell ref="T89:X89"/>
    <mergeCell ref="O87:S87"/>
    <mergeCell ref="T87:X87"/>
    <mergeCell ref="A88:B89"/>
    <mergeCell ref="C88:H88"/>
    <mergeCell ref="I88:J88"/>
    <mergeCell ref="K88:N88"/>
    <mergeCell ref="O88:S88"/>
    <mergeCell ref="T88:X88"/>
    <mergeCell ref="A87:B87"/>
    <mergeCell ref="C87:H87"/>
    <mergeCell ref="I87:J87"/>
    <mergeCell ref="K87:N87"/>
    <mergeCell ref="A85:AE85"/>
    <mergeCell ref="AF85:AG85"/>
    <mergeCell ref="A86:B86"/>
    <mergeCell ref="C86:H86"/>
    <mergeCell ref="I86:J86"/>
    <mergeCell ref="K86:N86"/>
    <mergeCell ref="O86:S86"/>
    <mergeCell ref="T86:X86"/>
    <mergeCell ref="AG82:AG83"/>
    <mergeCell ref="AJ82:AJ83"/>
    <mergeCell ref="AL82:AL83"/>
    <mergeCell ref="C83:H83"/>
    <mergeCell ref="I83:J83"/>
    <mergeCell ref="K83:N83"/>
    <mergeCell ref="O83:S83"/>
    <mergeCell ref="T83:X83"/>
    <mergeCell ref="O81:S81"/>
    <mergeCell ref="T81:X81"/>
    <mergeCell ref="A82:B83"/>
    <mergeCell ref="C82:H82"/>
    <mergeCell ref="I82:J82"/>
    <mergeCell ref="K82:N82"/>
    <mergeCell ref="O82:S82"/>
    <mergeCell ref="T82:X82"/>
    <mergeCell ref="A81:B81"/>
    <mergeCell ref="C81:H81"/>
    <mergeCell ref="I81:J81"/>
    <mergeCell ref="K81:N81"/>
    <mergeCell ref="A79:AE79"/>
    <mergeCell ref="AF79:AG79"/>
    <mergeCell ref="A80:B80"/>
    <mergeCell ref="C80:H80"/>
    <mergeCell ref="I80:J80"/>
    <mergeCell ref="K80:N80"/>
    <mergeCell ref="O80:S80"/>
    <mergeCell ref="T80:X80"/>
    <mergeCell ref="AG76:AG77"/>
    <mergeCell ref="AJ76:AJ77"/>
    <mergeCell ref="AL76:AL77"/>
    <mergeCell ref="C77:H77"/>
    <mergeCell ref="I77:J77"/>
    <mergeCell ref="K77:N77"/>
    <mergeCell ref="O77:S77"/>
    <mergeCell ref="T77:X77"/>
    <mergeCell ref="O75:S75"/>
    <mergeCell ref="T75:X75"/>
    <mergeCell ref="A76:B77"/>
    <mergeCell ref="C76:H76"/>
    <mergeCell ref="I76:J76"/>
    <mergeCell ref="K76:N76"/>
    <mergeCell ref="O76:S76"/>
    <mergeCell ref="T76:X76"/>
    <mergeCell ref="A75:B75"/>
    <mergeCell ref="C75:H75"/>
    <mergeCell ref="I75:J75"/>
    <mergeCell ref="K75:N75"/>
    <mergeCell ref="A73:AE73"/>
    <mergeCell ref="AF73:AG73"/>
    <mergeCell ref="A74:B74"/>
    <mergeCell ref="C74:H74"/>
    <mergeCell ref="I74:J74"/>
    <mergeCell ref="K74:N74"/>
    <mergeCell ref="O74:S74"/>
    <mergeCell ref="T74:X74"/>
    <mergeCell ref="AG70:AG71"/>
    <mergeCell ref="AJ70:AJ71"/>
    <mergeCell ref="AL70:AL71"/>
    <mergeCell ref="C71:H71"/>
    <mergeCell ref="I71:J71"/>
    <mergeCell ref="K71:N71"/>
    <mergeCell ref="O71:S71"/>
    <mergeCell ref="T71:X71"/>
    <mergeCell ref="O69:S69"/>
    <mergeCell ref="T69:X69"/>
    <mergeCell ref="A70:B71"/>
    <mergeCell ref="C70:H70"/>
    <mergeCell ref="I70:J70"/>
    <mergeCell ref="K70:N70"/>
    <mergeCell ref="O70:S70"/>
    <mergeCell ref="T70:X70"/>
    <mergeCell ref="A69:B69"/>
    <mergeCell ref="C69:H69"/>
    <mergeCell ref="I69:J69"/>
    <mergeCell ref="K69:N69"/>
    <mergeCell ref="A67:AE67"/>
    <mergeCell ref="AF67:AG67"/>
    <mergeCell ref="A68:B68"/>
    <mergeCell ref="C68:H68"/>
    <mergeCell ref="I68:J68"/>
    <mergeCell ref="K68:N68"/>
    <mergeCell ref="O68:S68"/>
    <mergeCell ref="T68:X68"/>
    <mergeCell ref="AG64:AG65"/>
    <mergeCell ref="AJ64:AJ65"/>
    <mergeCell ref="AL64:AL65"/>
    <mergeCell ref="C65:H65"/>
    <mergeCell ref="I65:J65"/>
    <mergeCell ref="K65:N65"/>
    <mergeCell ref="O65:S65"/>
    <mergeCell ref="T65:X65"/>
    <mergeCell ref="O63:S63"/>
    <mergeCell ref="T63:X63"/>
    <mergeCell ref="A64:B65"/>
    <mergeCell ref="C64:H64"/>
    <mergeCell ref="I64:J64"/>
    <mergeCell ref="K64:N64"/>
    <mergeCell ref="O64:S64"/>
    <mergeCell ref="T64:X64"/>
    <mergeCell ref="A63:B63"/>
    <mergeCell ref="C63:H63"/>
    <mergeCell ref="I63:J63"/>
    <mergeCell ref="K63:N63"/>
    <mergeCell ref="A61:AE61"/>
    <mergeCell ref="AF61:AG61"/>
    <mergeCell ref="A62:B62"/>
    <mergeCell ref="C62:H62"/>
    <mergeCell ref="I62:J62"/>
    <mergeCell ref="K62:N62"/>
    <mergeCell ref="O62:S62"/>
    <mergeCell ref="T62:X62"/>
    <mergeCell ref="AG58:AG59"/>
    <mergeCell ref="AJ58:AJ59"/>
    <mergeCell ref="AL58:AL59"/>
    <mergeCell ref="C59:H59"/>
    <mergeCell ref="I59:J59"/>
    <mergeCell ref="K59:N59"/>
    <mergeCell ref="O59:S59"/>
    <mergeCell ref="T59:X59"/>
    <mergeCell ref="O57:S57"/>
    <mergeCell ref="T57:X57"/>
    <mergeCell ref="A58:B59"/>
    <mergeCell ref="C58:H58"/>
    <mergeCell ref="I58:J58"/>
    <mergeCell ref="K58:N58"/>
    <mergeCell ref="O58:S58"/>
    <mergeCell ref="T58:X58"/>
    <mergeCell ref="A57:B57"/>
    <mergeCell ref="C57:H57"/>
    <mergeCell ref="I57:J57"/>
    <mergeCell ref="K57:N57"/>
    <mergeCell ref="A55:AE55"/>
    <mergeCell ref="AF55:AG55"/>
    <mergeCell ref="A56:B56"/>
    <mergeCell ref="C56:H56"/>
    <mergeCell ref="I56:J56"/>
    <mergeCell ref="K56:N56"/>
    <mergeCell ref="O56:S56"/>
    <mergeCell ref="T56:X56"/>
    <mergeCell ref="AG52:AG53"/>
    <mergeCell ref="AJ52:AJ53"/>
    <mergeCell ref="AL52:AL53"/>
    <mergeCell ref="C53:H53"/>
    <mergeCell ref="I53:J53"/>
    <mergeCell ref="K53:N53"/>
    <mergeCell ref="O53:S53"/>
    <mergeCell ref="T53:X53"/>
    <mergeCell ref="O51:S51"/>
    <mergeCell ref="T51:X51"/>
    <mergeCell ref="A52:B53"/>
    <mergeCell ref="C52:H52"/>
    <mergeCell ref="I52:J52"/>
    <mergeCell ref="K52:N52"/>
    <mergeCell ref="O52:S52"/>
    <mergeCell ref="T52:X52"/>
    <mergeCell ref="A51:B51"/>
    <mergeCell ref="C51:H51"/>
    <mergeCell ref="I51:J51"/>
    <mergeCell ref="K51:N51"/>
    <mergeCell ref="A49:AE49"/>
    <mergeCell ref="AF49:AG49"/>
    <mergeCell ref="A50:B50"/>
    <mergeCell ref="C50:H50"/>
    <mergeCell ref="I50:J50"/>
    <mergeCell ref="K50:N50"/>
    <mergeCell ref="O50:S50"/>
    <mergeCell ref="T50:X50"/>
    <mergeCell ref="AG46:AG47"/>
    <mergeCell ref="AJ46:AJ47"/>
    <mergeCell ref="AL46:AL47"/>
    <mergeCell ref="C47:H47"/>
    <mergeCell ref="I47:J47"/>
    <mergeCell ref="K47:N47"/>
    <mergeCell ref="O47:S47"/>
    <mergeCell ref="T47:X47"/>
    <mergeCell ref="O45:S45"/>
    <mergeCell ref="T45:X45"/>
    <mergeCell ref="A46:B47"/>
    <mergeCell ref="C46:H46"/>
    <mergeCell ref="I46:J46"/>
    <mergeCell ref="K46:N46"/>
    <mergeCell ref="O46:S46"/>
    <mergeCell ref="T46:X46"/>
    <mergeCell ref="A45:B45"/>
    <mergeCell ref="C45:H45"/>
    <mergeCell ref="I45:J45"/>
    <mergeCell ref="K45:N45"/>
    <mergeCell ref="A43:AE43"/>
    <mergeCell ref="AF43:AG43"/>
    <mergeCell ref="A44:B44"/>
    <mergeCell ref="C44:H44"/>
    <mergeCell ref="I44:J44"/>
    <mergeCell ref="K44:N44"/>
    <mergeCell ref="O44:S44"/>
    <mergeCell ref="T44:X44"/>
    <mergeCell ref="AG40:AG41"/>
    <mergeCell ref="AJ40:AJ41"/>
    <mergeCell ref="AL40:AL41"/>
    <mergeCell ref="C41:H41"/>
    <mergeCell ref="I41:J41"/>
    <mergeCell ref="K41:N41"/>
    <mergeCell ref="O41:S41"/>
    <mergeCell ref="T41:X41"/>
    <mergeCell ref="O39:S39"/>
    <mergeCell ref="T39:X39"/>
    <mergeCell ref="A40:B41"/>
    <mergeCell ref="C40:H40"/>
    <mergeCell ref="I40:J40"/>
    <mergeCell ref="K40:N40"/>
    <mergeCell ref="O40:S40"/>
    <mergeCell ref="T40:X40"/>
    <mergeCell ref="A39:B39"/>
    <mergeCell ref="C39:H39"/>
    <mergeCell ref="I39:J39"/>
    <mergeCell ref="K39:N39"/>
    <mergeCell ref="A37:AE37"/>
    <mergeCell ref="AF37:AG37"/>
    <mergeCell ref="A38:B38"/>
    <mergeCell ref="C38:H38"/>
    <mergeCell ref="I38:J38"/>
    <mergeCell ref="K38:N38"/>
    <mergeCell ref="O38:S38"/>
    <mergeCell ref="T38:X38"/>
    <mergeCell ref="AG34:AG35"/>
    <mergeCell ref="AJ34:AJ35"/>
    <mergeCell ref="AL34:AL35"/>
    <mergeCell ref="C35:H35"/>
    <mergeCell ref="I35:J35"/>
    <mergeCell ref="K35:N35"/>
    <mergeCell ref="O35:S35"/>
    <mergeCell ref="T35:X35"/>
    <mergeCell ref="O33:S33"/>
    <mergeCell ref="T33:X33"/>
    <mergeCell ref="A34:B35"/>
    <mergeCell ref="C34:H34"/>
    <mergeCell ref="I34:J34"/>
    <mergeCell ref="K34:N34"/>
    <mergeCell ref="O34:S34"/>
    <mergeCell ref="T34:X34"/>
    <mergeCell ref="A33:B33"/>
    <mergeCell ref="C33:H33"/>
    <mergeCell ref="I33:J33"/>
    <mergeCell ref="K33:N33"/>
    <mergeCell ref="A31:AE31"/>
    <mergeCell ref="AF31:AG31"/>
    <mergeCell ref="A32:B32"/>
    <mergeCell ref="C32:H32"/>
    <mergeCell ref="I32:J32"/>
    <mergeCell ref="K32:N32"/>
    <mergeCell ref="O32:S32"/>
    <mergeCell ref="T32:X32"/>
    <mergeCell ref="AL28:AL29"/>
    <mergeCell ref="C29:H29"/>
    <mergeCell ref="I29:J29"/>
    <mergeCell ref="K29:N29"/>
    <mergeCell ref="O29:S29"/>
    <mergeCell ref="T29:X29"/>
    <mergeCell ref="O28:S28"/>
    <mergeCell ref="T28:X28"/>
    <mergeCell ref="AG28:AG29"/>
    <mergeCell ref="AJ28:AJ29"/>
    <mergeCell ref="A28:B29"/>
    <mergeCell ref="C28:H28"/>
    <mergeCell ref="I28:J28"/>
    <mergeCell ref="K28:N28"/>
    <mergeCell ref="O26:S26"/>
    <mergeCell ref="T26:X26"/>
    <mergeCell ref="A27:B27"/>
    <mergeCell ref="C27:H27"/>
    <mergeCell ref="I27:J27"/>
    <mergeCell ref="K27:N27"/>
    <mergeCell ref="O27:S27"/>
    <mergeCell ref="T27:X27"/>
    <mergeCell ref="A26:B26"/>
    <mergeCell ref="C26:H26"/>
    <mergeCell ref="I26:J26"/>
    <mergeCell ref="K26:N26"/>
    <mergeCell ref="A23:AE23"/>
    <mergeCell ref="AF23:AG23"/>
    <mergeCell ref="A25:AE25"/>
    <mergeCell ref="AF25:AG25"/>
    <mergeCell ref="AG19:AG20"/>
    <mergeCell ref="AJ19:AJ20"/>
    <mergeCell ref="AL19:AL20"/>
    <mergeCell ref="C20:H20"/>
    <mergeCell ref="I20:J20"/>
    <mergeCell ref="K20:N20"/>
    <mergeCell ref="O20:S20"/>
    <mergeCell ref="T20:X20"/>
    <mergeCell ref="O18:S18"/>
    <mergeCell ref="T18:X18"/>
    <mergeCell ref="A19:B20"/>
    <mergeCell ref="C19:H19"/>
    <mergeCell ref="I19:J19"/>
    <mergeCell ref="K19:N19"/>
    <mergeCell ref="O19:S19"/>
    <mergeCell ref="T19:X19"/>
    <mergeCell ref="A18:B18"/>
    <mergeCell ref="C18:H18"/>
    <mergeCell ref="I18:J18"/>
    <mergeCell ref="K18:N18"/>
    <mergeCell ref="A10:AE10"/>
    <mergeCell ref="A13:AE13"/>
    <mergeCell ref="A15:X15"/>
    <mergeCell ref="A17:B17"/>
    <mergeCell ref="C17:H17"/>
    <mergeCell ref="I17:J17"/>
    <mergeCell ref="K17:N17"/>
    <mergeCell ref="O17:S17"/>
    <mergeCell ref="T17:X17"/>
    <mergeCell ref="A6:AE6"/>
    <mergeCell ref="A7:AE7"/>
    <mergeCell ref="A8:AD8"/>
    <mergeCell ref="A9:AE9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2014-03-24T09:40:13Z</dcterms:created>
  <dcterms:modified xsi:type="dcterms:W3CDTF">2015-01-23T04:12:25Z</dcterms:modified>
  <cp:category/>
  <cp:version/>
  <cp:contentType/>
  <cp:contentStatus/>
</cp:coreProperties>
</file>